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ppend\Files\"/>
    </mc:Choice>
  </mc:AlternateContent>
  <bookViews>
    <workbookView xWindow="0" yWindow="0" windowWidth="25080" windowHeight="11310"/>
  </bookViews>
  <sheets>
    <sheet name="Sheet1" sheetId="1" r:id="rId1"/>
  </sheets>
  <definedNames>
    <definedName name="_xlnm._FilterDatabase" localSheetId="0" hidden="1">Sheet1!$A$1:$AM$723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723" i="1" l="1"/>
  <c r="AM722" i="1"/>
  <c r="AM721" i="1"/>
  <c r="AM720" i="1"/>
  <c r="AM719" i="1"/>
  <c r="AM718" i="1"/>
  <c r="AM717" i="1"/>
  <c r="AM716" i="1"/>
  <c r="AM715" i="1"/>
  <c r="AM714" i="1"/>
  <c r="AM713" i="1"/>
  <c r="AM712" i="1"/>
  <c r="AM711" i="1"/>
  <c r="AM710" i="1"/>
  <c r="AM709" i="1"/>
  <c r="AM708" i="1"/>
  <c r="AM707" i="1"/>
  <c r="AM706" i="1"/>
  <c r="AM705" i="1"/>
  <c r="AM704" i="1"/>
  <c r="AM703" i="1"/>
  <c r="AM702" i="1"/>
  <c r="AM701" i="1"/>
  <c r="AM700" i="1"/>
  <c r="AM699" i="1"/>
  <c r="AM698" i="1"/>
  <c r="AM697" i="1"/>
  <c r="AM696" i="1"/>
  <c r="AM695" i="1"/>
  <c r="AM694" i="1"/>
  <c r="AM693" i="1"/>
  <c r="AM692" i="1"/>
  <c r="AM691" i="1"/>
  <c r="AM690" i="1"/>
  <c r="AM689" i="1"/>
  <c r="AM688" i="1"/>
  <c r="AM687" i="1"/>
  <c r="AM686" i="1"/>
  <c r="AM685" i="1"/>
  <c r="AM684" i="1"/>
  <c r="AM683" i="1"/>
  <c r="AM682" i="1"/>
  <c r="AM681" i="1"/>
  <c r="AM680" i="1"/>
  <c r="AM679" i="1"/>
  <c r="AM678" i="1"/>
  <c r="AM677" i="1"/>
  <c r="AM676" i="1"/>
  <c r="AM675" i="1"/>
  <c r="AM674" i="1"/>
  <c r="AM673" i="1"/>
  <c r="AM672" i="1"/>
  <c r="AM671" i="1"/>
  <c r="AM670" i="1"/>
  <c r="AM669" i="1"/>
  <c r="AM668" i="1"/>
  <c r="AM667" i="1"/>
  <c r="AM666" i="1"/>
  <c r="AM665" i="1"/>
  <c r="AM664" i="1"/>
  <c r="AM663" i="1"/>
  <c r="AM662" i="1"/>
  <c r="AM661" i="1"/>
  <c r="AM660" i="1"/>
  <c r="AM659" i="1"/>
  <c r="AM658" i="1"/>
  <c r="AM657" i="1"/>
  <c r="AM656" i="1"/>
  <c r="AM655" i="1"/>
  <c r="AM654" i="1"/>
  <c r="AM653" i="1"/>
  <c r="AM652" i="1"/>
  <c r="AM651" i="1"/>
  <c r="AM650" i="1"/>
  <c r="AM649" i="1"/>
  <c r="AM648" i="1"/>
  <c r="AM647" i="1"/>
  <c r="AM646" i="1"/>
  <c r="AM645" i="1"/>
  <c r="AM644" i="1"/>
  <c r="AM643" i="1"/>
  <c r="AM642" i="1"/>
  <c r="AM641" i="1"/>
  <c r="AM640" i="1"/>
  <c r="AM639" i="1"/>
  <c r="AM638" i="1"/>
  <c r="AM637" i="1"/>
  <c r="AM636" i="1"/>
  <c r="AM635" i="1"/>
  <c r="AM634" i="1"/>
  <c r="AM633" i="1"/>
  <c r="AM632" i="1"/>
  <c r="AM631" i="1"/>
  <c r="AM630" i="1"/>
  <c r="AM629" i="1"/>
  <c r="AM628" i="1"/>
  <c r="AM627" i="1"/>
  <c r="AM626" i="1"/>
  <c r="AM625" i="1"/>
  <c r="AM624" i="1"/>
  <c r="AM623" i="1"/>
  <c r="AM622" i="1"/>
  <c r="AM621" i="1"/>
  <c r="AM620" i="1"/>
  <c r="AM619" i="1"/>
  <c r="AM618" i="1"/>
  <c r="AM617" i="1"/>
  <c r="AM616" i="1"/>
  <c r="AM615" i="1"/>
  <c r="AM614" i="1"/>
  <c r="AM613" i="1"/>
  <c r="AM612" i="1"/>
  <c r="AM611" i="1"/>
  <c r="AM610" i="1"/>
  <c r="AM609" i="1"/>
  <c r="AM608" i="1"/>
  <c r="AM607" i="1"/>
  <c r="AM606" i="1"/>
  <c r="AM605" i="1"/>
  <c r="AM604" i="1"/>
  <c r="AM603" i="1"/>
  <c r="AM602" i="1"/>
  <c r="AM601" i="1"/>
  <c r="AM599" i="1"/>
  <c r="AM598" i="1"/>
  <c r="AM597" i="1"/>
  <c r="AM596" i="1"/>
  <c r="AM595" i="1"/>
  <c r="AM594" i="1"/>
  <c r="AM593" i="1"/>
  <c r="AM592" i="1"/>
  <c r="AM591" i="1"/>
  <c r="AM590" i="1"/>
  <c r="AM589" i="1"/>
  <c r="AM588" i="1"/>
  <c r="AM587" i="1"/>
  <c r="AM586" i="1"/>
  <c r="AM585" i="1"/>
  <c r="AM584" i="1"/>
  <c r="AM583" i="1"/>
  <c r="AM582" i="1"/>
  <c r="AM581" i="1"/>
  <c r="AM580" i="1"/>
  <c r="AM579" i="1"/>
  <c r="AM578" i="1"/>
  <c r="AM577" i="1"/>
  <c r="AM576" i="1"/>
  <c r="AM575" i="1"/>
  <c r="AM574" i="1"/>
  <c r="AM573" i="1"/>
  <c r="AM572" i="1"/>
  <c r="AM571" i="1"/>
  <c r="AM570" i="1"/>
  <c r="AM569" i="1"/>
  <c r="AM568" i="1"/>
  <c r="AM567" i="1"/>
  <c r="AM566" i="1"/>
  <c r="AM565" i="1"/>
  <c r="AM564" i="1"/>
  <c r="AM563" i="1"/>
  <c r="AM562" i="1"/>
  <c r="AM561" i="1"/>
  <c r="AM560" i="1"/>
  <c r="AM559" i="1"/>
  <c r="AM558" i="1"/>
  <c r="AM557" i="1"/>
  <c r="AM556" i="1"/>
  <c r="AM555" i="1"/>
  <c r="AM554" i="1"/>
  <c r="AM553" i="1"/>
  <c r="AM552" i="1"/>
  <c r="AM551" i="1"/>
  <c r="AM550" i="1"/>
  <c r="AM549" i="1"/>
  <c r="AM548" i="1"/>
  <c r="AM547" i="1"/>
  <c r="AM546" i="1"/>
  <c r="AM545" i="1"/>
  <c r="AM544" i="1"/>
  <c r="AM543" i="1"/>
  <c r="AM542" i="1"/>
  <c r="AM541" i="1"/>
  <c r="AM540" i="1"/>
  <c r="AM539" i="1"/>
  <c r="AM538" i="1"/>
  <c r="AM537" i="1"/>
  <c r="AM536" i="1"/>
  <c r="AM535" i="1"/>
  <c r="AM534" i="1"/>
  <c r="AM533" i="1"/>
  <c r="AM532" i="1"/>
  <c r="AM531" i="1"/>
  <c r="AM530" i="1"/>
  <c r="AM529" i="1"/>
  <c r="AM528" i="1"/>
  <c r="AM527" i="1"/>
  <c r="AM526" i="1"/>
  <c r="AM525" i="1"/>
  <c r="AM524" i="1"/>
  <c r="AM523" i="1"/>
  <c r="AM522" i="1"/>
  <c r="AM521" i="1"/>
  <c r="AM520" i="1"/>
  <c r="AM519" i="1"/>
  <c r="AM518" i="1"/>
  <c r="AM517" i="1"/>
  <c r="AM516" i="1"/>
  <c r="AM515" i="1"/>
  <c r="AM514" i="1"/>
  <c r="AM513" i="1"/>
  <c r="AM512" i="1"/>
  <c r="AM511" i="1"/>
  <c r="AM510" i="1"/>
  <c r="AM509" i="1"/>
  <c r="AM508" i="1"/>
  <c r="AM507" i="1"/>
  <c r="AM506" i="1"/>
  <c r="AM505" i="1"/>
  <c r="AM504" i="1"/>
  <c r="AM503" i="1"/>
  <c r="AM502" i="1"/>
  <c r="AM501" i="1"/>
  <c r="AM500" i="1"/>
  <c r="AM499" i="1"/>
  <c r="AM498" i="1"/>
  <c r="AM497" i="1"/>
  <c r="AM496" i="1"/>
  <c r="AM495" i="1"/>
  <c r="AM494" i="1"/>
  <c r="AM493" i="1"/>
  <c r="AM492" i="1"/>
  <c r="AM491" i="1"/>
  <c r="AM490" i="1"/>
  <c r="AM489" i="1"/>
  <c r="AM488" i="1"/>
  <c r="AM487" i="1"/>
  <c r="AM486" i="1"/>
  <c r="AM485" i="1"/>
  <c r="AM484" i="1"/>
  <c r="AM483" i="1"/>
  <c r="AM482" i="1"/>
  <c r="AM481" i="1"/>
  <c r="AM480" i="1"/>
  <c r="AM479" i="1"/>
  <c r="AM478" i="1"/>
  <c r="AM477" i="1"/>
  <c r="AM476" i="1"/>
  <c r="AM475" i="1"/>
  <c r="AM474" i="1"/>
  <c r="AM473" i="1"/>
  <c r="AM472" i="1"/>
  <c r="AM471" i="1"/>
  <c r="AM470" i="1"/>
  <c r="AM469" i="1"/>
  <c r="AM468" i="1"/>
  <c r="AM467" i="1"/>
  <c r="AM466" i="1"/>
  <c r="AM465" i="1"/>
  <c r="AM464" i="1"/>
  <c r="AM463" i="1"/>
  <c r="AM462" i="1"/>
  <c r="AM461" i="1"/>
  <c r="AM460" i="1"/>
  <c r="AM459" i="1"/>
  <c r="AM458" i="1"/>
  <c r="AM457" i="1"/>
  <c r="AM456" i="1"/>
  <c r="AM455" i="1"/>
  <c r="AM454" i="1"/>
  <c r="AM453" i="1"/>
  <c r="AM452" i="1"/>
  <c r="AM451" i="1"/>
  <c r="AM450" i="1"/>
  <c r="AM449" i="1"/>
  <c r="AM448" i="1"/>
  <c r="AM447" i="1"/>
  <c r="AM446" i="1"/>
  <c r="AM445" i="1"/>
  <c r="AM444" i="1"/>
  <c r="AM443" i="1"/>
  <c r="AM442" i="1"/>
  <c r="AM441" i="1"/>
  <c r="AM440" i="1"/>
  <c r="AM439" i="1"/>
  <c r="AM438" i="1"/>
  <c r="AM437" i="1"/>
  <c r="AM436" i="1"/>
  <c r="AM435" i="1"/>
  <c r="AM434" i="1"/>
  <c r="AM433" i="1"/>
  <c r="AM431" i="1"/>
  <c r="AM430" i="1"/>
  <c r="AM429" i="1"/>
  <c r="AM428" i="1"/>
  <c r="AM427" i="1"/>
  <c r="AM426" i="1"/>
  <c r="AM425" i="1"/>
  <c r="AM424" i="1"/>
  <c r="AM423" i="1"/>
  <c r="AM422" i="1"/>
  <c r="AM421" i="1"/>
  <c r="AM420" i="1"/>
  <c r="AM419" i="1"/>
  <c r="AM418" i="1"/>
  <c r="AM417" i="1"/>
  <c r="AM416" i="1"/>
  <c r="AM415" i="1"/>
  <c r="AM414" i="1"/>
  <c r="AM413" i="1"/>
  <c r="AM412" i="1"/>
  <c r="AM411" i="1"/>
  <c r="AM410" i="1"/>
  <c r="AM409" i="1"/>
  <c r="AM408" i="1"/>
  <c r="AM407" i="1"/>
  <c r="AM406" i="1"/>
  <c r="AM405" i="1"/>
  <c r="AM404" i="1"/>
  <c r="AM401" i="1"/>
  <c r="AM400" i="1"/>
  <c r="AM399" i="1"/>
  <c r="AM398" i="1"/>
  <c r="AM397" i="1"/>
  <c r="AM396" i="1"/>
  <c r="AM395" i="1"/>
  <c r="AM394" i="1"/>
  <c r="AM393" i="1"/>
  <c r="AM392" i="1"/>
  <c r="AM391" i="1"/>
  <c r="AM390" i="1"/>
  <c r="AM389" i="1"/>
  <c r="AM388" i="1"/>
  <c r="AM387" i="1"/>
  <c r="AM386" i="1"/>
  <c r="AM385" i="1"/>
  <c r="AM384" i="1"/>
  <c r="AM383" i="1"/>
  <c r="AM382" i="1"/>
  <c r="AM381" i="1"/>
  <c r="AM380" i="1"/>
  <c r="AM378" i="1"/>
  <c r="AM377" i="1"/>
  <c r="AM376" i="1"/>
  <c r="AM375" i="1"/>
  <c r="AM374" i="1"/>
  <c r="AM373" i="1"/>
  <c r="AM372" i="1"/>
  <c r="AM371" i="1"/>
  <c r="AM370" i="1"/>
  <c r="AM369" i="1"/>
  <c r="AM368" i="1"/>
  <c r="AM367" i="1"/>
  <c r="AM366" i="1"/>
  <c r="AM365" i="1"/>
  <c r="AM364" i="1"/>
  <c r="AM363" i="1"/>
  <c r="AM362" i="1"/>
  <c r="AM361" i="1"/>
  <c r="AM360" i="1"/>
  <c r="AM359" i="1"/>
  <c r="AM358" i="1"/>
  <c r="AM357" i="1"/>
  <c r="AM356" i="1"/>
  <c r="AM355" i="1"/>
  <c r="AM354" i="1"/>
  <c r="AM353" i="1"/>
  <c r="AM352" i="1"/>
  <c r="AM351" i="1"/>
  <c r="AM350" i="1"/>
  <c r="AM349" i="1"/>
  <c r="AM348" i="1"/>
  <c r="AM347" i="1"/>
  <c r="AM346" i="1"/>
  <c r="AM345" i="1"/>
  <c r="AM344" i="1"/>
  <c r="AM343" i="1"/>
  <c r="AM342" i="1"/>
  <c r="AM341" i="1"/>
  <c r="AM340" i="1"/>
  <c r="AM339" i="1"/>
  <c r="AM338" i="1"/>
  <c r="AM337" i="1"/>
  <c r="AM336" i="1"/>
  <c r="AM335" i="1"/>
  <c r="AM334" i="1"/>
  <c r="AM333" i="1"/>
  <c r="AM332" i="1"/>
  <c r="AM331" i="1"/>
  <c r="AM330" i="1"/>
  <c r="AM329" i="1"/>
  <c r="AM328" i="1"/>
  <c r="AM327" i="1"/>
  <c r="AM326" i="1"/>
  <c r="AM325" i="1"/>
  <c r="AM324" i="1"/>
  <c r="AM323" i="1"/>
  <c r="AM322" i="1"/>
  <c r="AM321" i="1"/>
  <c r="AM320" i="1"/>
  <c r="AM318" i="1"/>
  <c r="AM317" i="1"/>
  <c r="AM316" i="1"/>
  <c r="AM315" i="1"/>
  <c r="AM314" i="1"/>
  <c r="AM313" i="1"/>
  <c r="AM312" i="1"/>
  <c r="AM311" i="1"/>
  <c r="AM310" i="1"/>
  <c r="AM309" i="1"/>
  <c r="AM308" i="1"/>
  <c r="AM307" i="1"/>
  <c r="AM306" i="1"/>
  <c r="AM305" i="1"/>
  <c r="AM304" i="1"/>
  <c r="AM303" i="1"/>
  <c r="AM302" i="1"/>
  <c r="AM301" i="1"/>
  <c r="AM300" i="1"/>
  <c r="AM299" i="1"/>
  <c r="AM298" i="1"/>
  <c r="AM297" i="1"/>
  <c r="AM296" i="1"/>
  <c r="AM295" i="1"/>
  <c r="AM294" i="1"/>
  <c r="AM293" i="1"/>
  <c r="AM292" i="1"/>
  <c r="AM291" i="1"/>
  <c r="AM290" i="1"/>
  <c r="AM289" i="1"/>
  <c r="AM288" i="1"/>
  <c r="AM287" i="1"/>
  <c r="AM286" i="1"/>
  <c r="AM285" i="1"/>
  <c r="AM284" i="1"/>
  <c r="AM283" i="1"/>
  <c r="AM282" i="1"/>
  <c r="AM281" i="1"/>
  <c r="AM280" i="1"/>
  <c r="AM279" i="1"/>
  <c r="AM278" i="1"/>
  <c r="AM277" i="1"/>
  <c r="AM276" i="1"/>
  <c r="AM275" i="1"/>
  <c r="AM274" i="1"/>
  <c r="AM273" i="1"/>
  <c r="AM272" i="1"/>
  <c r="AM271" i="1"/>
  <c r="AM270" i="1"/>
  <c r="AM269" i="1"/>
  <c r="AM268" i="1"/>
  <c r="AM267" i="1"/>
  <c r="AM266" i="1"/>
  <c r="AM265" i="1"/>
  <c r="AM264" i="1"/>
  <c r="AM263" i="1"/>
  <c r="AM262" i="1"/>
  <c r="AM261" i="1"/>
  <c r="AM260" i="1"/>
  <c r="AM259" i="1"/>
  <c r="AM258" i="1"/>
  <c r="AM257" i="1"/>
  <c r="AM256" i="1"/>
  <c r="AM255" i="1"/>
  <c r="AM254" i="1"/>
  <c r="AM253" i="1"/>
  <c r="AM252" i="1"/>
  <c r="AM251" i="1"/>
  <c r="AM250" i="1"/>
  <c r="AM249" i="1"/>
  <c r="AM248" i="1"/>
  <c r="AM247" i="1"/>
  <c r="AM246" i="1"/>
  <c r="AM245" i="1"/>
  <c r="AM244" i="1"/>
  <c r="AM243" i="1"/>
  <c r="AM242" i="1"/>
  <c r="AM241" i="1"/>
  <c r="AM240" i="1"/>
  <c r="AM239" i="1"/>
  <c r="AM238" i="1"/>
  <c r="AM237" i="1"/>
  <c r="AM236" i="1"/>
  <c r="AM235" i="1"/>
  <c r="AM234" i="1"/>
  <c r="AM233" i="1"/>
  <c r="AM232" i="1"/>
  <c r="AM231" i="1"/>
  <c r="AM230" i="1"/>
  <c r="AM229" i="1"/>
  <c r="AM228" i="1"/>
  <c r="AM227" i="1"/>
  <c r="AM226" i="1"/>
  <c r="AM225" i="1"/>
  <c r="AM224" i="1"/>
  <c r="AM223" i="1"/>
  <c r="AM222" i="1"/>
  <c r="AM221" i="1"/>
  <c r="AM220" i="1"/>
  <c r="AM219" i="1"/>
  <c r="AM218" i="1"/>
  <c r="AM217" i="1"/>
  <c r="AM216" i="1"/>
  <c r="AM215" i="1"/>
  <c r="AM214" i="1"/>
  <c r="AM213" i="1"/>
  <c r="AM212" i="1"/>
  <c r="AM211" i="1"/>
  <c r="AM210" i="1"/>
  <c r="AM209" i="1"/>
  <c r="AM208" i="1"/>
  <c r="AM207" i="1"/>
  <c r="AM206" i="1"/>
  <c r="AM205" i="1"/>
  <c r="AM204" i="1"/>
  <c r="AM203" i="1"/>
  <c r="AM202" i="1"/>
  <c r="AM201" i="1"/>
  <c r="AM200" i="1"/>
  <c r="AM199" i="1"/>
  <c r="AM198" i="1"/>
  <c r="AM197" i="1"/>
  <c r="AM196" i="1"/>
  <c r="AM195" i="1"/>
  <c r="AM194" i="1"/>
  <c r="AM193" i="1"/>
  <c r="AM192" i="1"/>
  <c r="AM191" i="1"/>
  <c r="AM190" i="1"/>
  <c r="AM189" i="1"/>
  <c r="AM188" i="1"/>
  <c r="AM187" i="1"/>
  <c r="AM186" i="1"/>
  <c r="AM185" i="1"/>
  <c r="AM184" i="1"/>
  <c r="AM183" i="1"/>
  <c r="AM182" i="1"/>
  <c r="AM181" i="1"/>
  <c r="AM180" i="1"/>
  <c r="AM179" i="1"/>
  <c r="AM178" i="1"/>
  <c r="AM177" i="1"/>
  <c r="AM176" i="1"/>
  <c r="AM175" i="1"/>
  <c r="AM174" i="1"/>
  <c r="AM173" i="1"/>
  <c r="AM172" i="1"/>
  <c r="AM171" i="1"/>
  <c r="AM170" i="1"/>
  <c r="AM169" i="1"/>
  <c r="AM168" i="1"/>
  <c r="AM167" i="1"/>
  <c r="AM166" i="1"/>
  <c r="AM165" i="1"/>
  <c r="AM164" i="1"/>
  <c r="AM163" i="1"/>
  <c r="AM162" i="1"/>
  <c r="AM161" i="1"/>
  <c r="AM160" i="1"/>
  <c r="AM159" i="1"/>
  <c r="AM158" i="1"/>
  <c r="AM157" i="1"/>
  <c r="AM156" i="1"/>
  <c r="AM155" i="1"/>
  <c r="AM154" i="1"/>
  <c r="AM153" i="1"/>
  <c r="AM152" i="1"/>
  <c r="AM151" i="1"/>
  <c r="AM150" i="1"/>
  <c r="AM149" i="1"/>
  <c r="AM148" i="1"/>
  <c r="AM147" i="1"/>
  <c r="AM146" i="1"/>
  <c r="AM145" i="1"/>
  <c r="AM144" i="1"/>
  <c r="AM143" i="1"/>
  <c r="AM142" i="1"/>
  <c r="AM141" i="1"/>
  <c r="AM140" i="1"/>
  <c r="AM139" i="1"/>
  <c r="AM138" i="1"/>
  <c r="AM137" i="1"/>
  <c r="AM136" i="1"/>
  <c r="AM135" i="1"/>
  <c r="AM134" i="1"/>
  <c r="AM133" i="1"/>
  <c r="AM132" i="1"/>
  <c r="AM131" i="1"/>
  <c r="AM130" i="1"/>
  <c r="AM129" i="1"/>
  <c r="AM128" i="1"/>
  <c r="AM127" i="1"/>
  <c r="AM126" i="1"/>
  <c r="AM125" i="1"/>
  <c r="AM124" i="1"/>
  <c r="AM123" i="1"/>
  <c r="AM122" i="1"/>
  <c r="AM121" i="1"/>
  <c r="AM120" i="1"/>
  <c r="AM119" i="1"/>
  <c r="AM118" i="1"/>
  <c r="AM117" i="1"/>
  <c r="AM116" i="1"/>
  <c r="AM115" i="1"/>
  <c r="AM114" i="1"/>
  <c r="AM113" i="1"/>
  <c r="AM112" i="1"/>
  <c r="AM111" i="1"/>
  <c r="AM110" i="1"/>
  <c r="AM109"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4" i="1"/>
  <c r="AM83" i="1"/>
  <c r="AM82" i="1"/>
  <c r="AM81" i="1"/>
  <c r="AM80" i="1"/>
  <c r="AM79" i="1"/>
  <c r="AM78" i="1"/>
  <c r="AM77" i="1"/>
  <c r="AM76" i="1"/>
  <c r="AM75" i="1"/>
  <c r="AM74" i="1"/>
  <c r="AM73" i="1"/>
  <c r="AM72" i="1"/>
  <c r="AM71" i="1"/>
  <c r="AM70" i="1"/>
  <c r="AM69" i="1"/>
  <c r="AM68" i="1"/>
  <c r="AM67" i="1"/>
  <c r="AM66" i="1"/>
  <c r="AM65" i="1"/>
  <c r="AM64" i="1"/>
  <c r="AM63" i="1"/>
  <c r="AM62" i="1"/>
  <c r="AM61" i="1"/>
  <c r="AM60" i="1"/>
  <c r="AM59" i="1"/>
  <c r="AM58" i="1"/>
  <c r="AM57" i="1"/>
  <c r="AM56" i="1"/>
  <c r="AM55" i="1"/>
  <c r="AM54" i="1"/>
  <c r="AM53" i="1"/>
  <c r="AM52" i="1"/>
  <c r="AM51" i="1"/>
  <c r="AM50" i="1"/>
  <c r="AM49" i="1"/>
  <c r="AM48" i="1"/>
  <c r="AM47" i="1"/>
  <c r="AM46"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AM17" i="1"/>
  <c r="AM16" i="1"/>
  <c r="AM15" i="1"/>
  <c r="AM14" i="1"/>
  <c r="AM13" i="1"/>
  <c r="AM12" i="1"/>
  <c r="AM11" i="1"/>
  <c r="AM10" i="1"/>
  <c r="AM9" i="1"/>
  <c r="AM8" i="1"/>
  <c r="AM7" i="1"/>
  <c r="AM6" i="1"/>
  <c r="AM5" i="1"/>
  <c r="AM4" i="1"/>
  <c r="AM3" i="1"/>
  <c r="AM2" i="1"/>
</calcChain>
</file>

<file path=xl/sharedStrings.xml><?xml version="1.0" encoding="utf-8"?>
<sst xmlns="http://schemas.openxmlformats.org/spreadsheetml/2006/main" count="12102" uniqueCount="3281">
  <si>
    <t>Id</t>
  </si>
  <si>
    <t>Course</t>
  </si>
  <si>
    <t>RaceDate</t>
  </si>
  <si>
    <t>RaceTime</t>
  </si>
  <si>
    <t>Race</t>
  </si>
  <si>
    <t>Type</t>
  </si>
  <si>
    <t>Class</t>
  </si>
  <si>
    <t>AgeLimit</t>
  </si>
  <si>
    <t>Prize</t>
  </si>
  <si>
    <t>Ran</t>
  </si>
  <si>
    <t>Distance</t>
  </si>
  <si>
    <t>Yards</t>
  </si>
  <si>
    <t>Going</t>
  </si>
  <si>
    <t>Limit</t>
  </si>
  <si>
    <t>WinTime</t>
  </si>
  <si>
    <t>Seconds</t>
  </si>
  <si>
    <t>FPos</t>
  </si>
  <si>
    <t>DstBtn</t>
  </si>
  <si>
    <t>TotalBtn</t>
  </si>
  <si>
    <t>CardNo</t>
  </si>
  <si>
    <t>HorseName</t>
  </si>
  <si>
    <t>Draw</t>
  </si>
  <si>
    <t>Sp</t>
  </si>
  <si>
    <t>Age</t>
  </si>
  <si>
    <t>Stone</t>
  </si>
  <si>
    <t>Lbs</t>
  </si>
  <si>
    <t>WeightLBS</t>
  </si>
  <si>
    <t>Favs</t>
  </si>
  <si>
    <t>Aid</t>
  </si>
  <si>
    <t>Trainer</t>
  </si>
  <si>
    <t>Jockey</t>
  </si>
  <si>
    <t>Allow</t>
  </si>
  <si>
    <t>OR</t>
  </si>
  <si>
    <t>Comments</t>
  </si>
  <si>
    <t>Form</t>
  </si>
  <si>
    <t>Days</t>
  </si>
  <si>
    <t>CDB</t>
  </si>
  <si>
    <t>Odds</t>
  </si>
  <si>
    <t>Decimal</t>
  </si>
  <si>
    <t>h</t>
  </si>
  <si>
    <t>4YO plus</t>
  </si>
  <si>
    <t>1</t>
  </si>
  <si>
    <t>Fav</t>
  </si>
  <si>
    <t>30</t>
  </si>
  <si>
    <t>D</t>
  </si>
  <si>
    <t>7/4</t>
  </si>
  <si>
    <t>7</t>
  </si>
  <si>
    <t>24</t>
  </si>
  <si>
    <t>Thomas Dowson</t>
  </si>
  <si>
    <t>33/1</t>
  </si>
  <si>
    <t>4</t>
  </si>
  <si>
    <t>12</t>
  </si>
  <si>
    <t>50/1</t>
  </si>
  <si>
    <t>6</t>
  </si>
  <si>
    <t>1¾</t>
  </si>
  <si>
    <t>C J Todd</t>
  </si>
  <si>
    <t>3</t>
  </si>
  <si>
    <t>C OFarrell</t>
  </si>
  <si>
    <t>40</t>
  </si>
  <si>
    <t>7/2</t>
  </si>
  <si>
    <t>2</t>
  </si>
  <si>
    <t>5</t>
  </si>
  <si>
    <t>t</t>
  </si>
  <si>
    <t>J C McConnell</t>
  </si>
  <si>
    <t>3/1</t>
  </si>
  <si>
    <t>16</t>
  </si>
  <si>
    <t>2Fav</t>
  </si>
  <si>
    <t>Rebecca Menzies</t>
  </si>
  <si>
    <t>Nathan Moscrop</t>
  </si>
  <si>
    <t>PU</t>
  </si>
  <si>
    <t>Sight Nor Seen</t>
  </si>
  <si>
    <t>M E Sowersby</t>
  </si>
  <si>
    <t>Aaron Anderson</t>
  </si>
  <si>
    <t>b</t>
  </si>
  <si>
    <t>8/1</t>
  </si>
  <si>
    <t>½</t>
  </si>
  <si>
    <t>25/1</t>
  </si>
  <si>
    <t>21</t>
  </si>
  <si>
    <t>10/1</t>
  </si>
  <si>
    <t>v</t>
  </si>
  <si>
    <t>20</t>
  </si>
  <si>
    <t>D McCain Jnr</t>
  </si>
  <si>
    <t>42</t>
  </si>
  <si>
    <t>2¼</t>
  </si>
  <si>
    <t>bf</t>
  </si>
  <si>
    <t>7/1</t>
  </si>
  <si>
    <t>9</t>
  </si>
  <si>
    <t>1½</t>
  </si>
  <si>
    <t>p</t>
  </si>
  <si>
    <t>Micky Hammond</t>
  </si>
  <si>
    <t>12/1</t>
  </si>
  <si>
    <t>8</t>
  </si>
  <si>
    <t>11</t>
  </si>
  <si>
    <t>c</t>
  </si>
  <si>
    <t>5YO plus</t>
  </si>
  <si>
    <t>2/1</t>
  </si>
  <si>
    <t>28</t>
  </si>
  <si>
    <t>11/10</t>
  </si>
  <si>
    <t>t   b1</t>
  </si>
  <si>
    <t>4¼</t>
  </si>
  <si>
    <t>J Candlish</t>
  </si>
  <si>
    <t>D bf</t>
  </si>
  <si>
    <t>22</t>
  </si>
  <si>
    <t>2½</t>
  </si>
  <si>
    <t>66/1</t>
  </si>
  <si>
    <t>8½</t>
  </si>
  <si>
    <t>5/1</t>
  </si>
  <si>
    <t>5/2</t>
  </si>
  <si>
    <t>19</t>
  </si>
  <si>
    <t>J2Fav</t>
  </si>
  <si>
    <t>46</t>
  </si>
  <si>
    <t>CD</t>
  </si>
  <si>
    <t>14/1</t>
  </si>
  <si>
    <t>t   v</t>
  </si>
  <si>
    <t>1¼</t>
  </si>
  <si>
    <t>t1</t>
  </si>
  <si>
    <t>¾</t>
  </si>
  <si>
    <t>11/2</t>
  </si>
  <si>
    <t>98</t>
  </si>
  <si>
    <t>4/1</t>
  </si>
  <si>
    <t>nk</t>
  </si>
  <si>
    <t>D Thompson</t>
  </si>
  <si>
    <t>C</t>
  </si>
  <si>
    <t>F</t>
  </si>
  <si>
    <t>Joshua Thompson</t>
  </si>
  <si>
    <t>10</t>
  </si>
  <si>
    <t>t   p1</t>
  </si>
  <si>
    <t>16/1</t>
  </si>
  <si>
    <t>15</t>
  </si>
  <si>
    <t>Lizzie Quinlan</t>
  </si>
  <si>
    <t>20/1</t>
  </si>
  <si>
    <t>4¾</t>
  </si>
  <si>
    <t>A King</t>
  </si>
  <si>
    <t>Tom Cannon</t>
  </si>
  <si>
    <t>29</t>
  </si>
  <si>
    <t>hd</t>
  </si>
  <si>
    <t>23</t>
  </si>
  <si>
    <t>26</t>
  </si>
  <si>
    <t>6/1</t>
  </si>
  <si>
    <t>9/4</t>
  </si>
  <si>
    <t>3¾</t>
  </si>
  <si>
    <t>t   p</t>
  </si>
  <si>
    <t>R P McLernon</t>
  </si>
  <si>
    <t>D C</t>
  </si>
  <si>
    <t>Evan Williams</t>
  </si>
  <si>
    <t>Jack Tudor</t>
  </si>
  <si>
    <t>17</t>
  </si>
  <si>
    <t>3¼</t>
  </si>
  <si>
    <t>50</t>
  </si>
  <si>
    <t>CD bf</t>
  </si>
  <si>
    <t>9/2</t>
  </si>
  <si>
    <t>4½</t>
  </si>
  <si>
    <t>2¾</t>
  </si>
  <si>
    <t>D Pipe</t>
  </si>
  <si>
    <t>v1</t>
  </si>
  <si>
    <t>11/4</t>
  </si>
  <si>
    <t>33</t>
  </si>
  <si>
    <t>H Morrison</t>
  </si>
  <si>
    <t>14</t>
  </si>
  <si>
    <t>Archie Watson</t>
  </si>
  <si>
    <t>54</t>
  </si>
  <si>
    <t>13</t>
  </si>
  <si>
    <t>35</t>
  </si>
  <si>
    <t>39</t>
  </si>
  <si>
    <t>Conor Ring</t>
  </si>
  <si>
    <t>18</t>
  </si>
  <si>
    <t>47</t>
  </si>
  <si>
    <t>Mr Freddie Gordon</t>
  </si>
  <si>
    <t>t   v1</t>
  </si>
  <si>
    <t>t   b</t>
  </si>
  <si>
    <t>(17F)</t>
  </si>
  <si>
    <t>55</t>
  </si>
  <si>
    <t>Tom Midgley</t>
  </si>
  <si>
    <t>Mr M T Walford</t>
  </si>
  <si>
    <t>27</t>
  </si>
  <si>
    <t>Henry Oliver</t>
  </si>
  <si>
    <t>Ryan Mania</t>
  </si>
  <si>
    <t>S Mulqueen</t>
  </si>
  <si>
    <t>Danny McMenamin</t>
  </si>
  <si>
    <t>Sean Quinlan</t>
  </si>
  <si>
    <t>Miss Lucinda V Russell</t>
  </si>
  <si>
    <t>Miss P Robson</t>
  </si>
  <si>
    <t>W Coltherd</t>
  </si>
  <si>
    <t>Mrs Corbett</t>
  </si>
  <si>
    <t>N G Richards</t>
  </si>
  <si>
    <t>R G Fell</t>
  </si>
  <si>
    <t>Dr Shirocco</t>
  </si>
  <si>
    <t>Miss S E Forster</t>
  </si>
  <si>
    <t>P W Wadge</t>
  </si>
  <si>
    <t>J J Quinn</t>
  </si>
  <si>
    <t>M Appleby</t>
  </si>
  <si>
    <t>Hollie Doyle</t>
  </si>
  <si>
    <t>Hayley Turner</t>
  </si>
  <si>
    <t>A M Balding</t>
  </si>
  <si>
    <t>Jason Watson</t>
  </si>
  <si>
    <t>Lewis Edmunds</t>
  </si>
  <si>
    <t>C Lee</t>
  </si>
  <si>
    <t>Ollie Pears</t>
  </si>
  <si>
    <t>shd</t>
  </si>
  <si>
    <t>Kevin Stott</t>
  </si>
  <si>
    <t>R Varian</t>
  </si>
  <si>
    <t>George Boughey</t>
  </si>
  <si>
    <t>D &amp; N Barron</t>
  </si>
  <si>
    <t>Connor Beasley</t>
  </si>
  <si>
    <t>P D Evans</t>
  </si>
  <si>
    <t>Saffie Osborne</t>
  </si>
  <si>
    <t>R M H Cowell</t>
  </si>
  <si>
    <t>Cam Hardie</t>
  </si>
  <si>
    <t>S Dixon</t>
  </si>
  <si>
    <t>K T ONeill</t>
  </si>
  <si>
    <t>nse</t>
  </si>
  <si>
    <t>Alligator Alley</t>
  </si>
  <si>
    <t>D OMeara</t>
  </si>
  <si>
    <t>Venturous</t>
  </si>
  <si>
    <t>S C Williams</t>
  </si>
  <si>
    <t>K R Burke</t>
  </si>
  <si>
    <t>Rose Dawes</t>
  </si>
  <si>
    <t>R M Beckett</t>
  </si>
  <si>
    <t>Rob Hornby</t>
  </si>
  <si>
    <t>Mollie Phillips</t>
  </si>
  <si>
    <t>Kevin Philippart De Foy</t>
  </si>
  <si>
    <t>25</t>
  </si>
  <si>
    <t>D C bf</t>
  </si>
  <si>
    <t>Mrs J Harrington</t>
  </si>
  <si>
    <t>Mr O McGill</t>
  </si>
  <si>
    <t>R Michael Smith</t>
  </si>
  <si>
    <t>Daragh Bourke</t>
  </si>
  <si>
    <t>Daniel Muscutt</t>
  </si>
  <si>
    <t>3YO plus</t>
  </si>
  <si>
    <t>R Hannon</t>
  </si>
  <si>
    <t>Tom Marquand</t>
  </si>
  <si>
    <t>Charlie Johnston</t>
  </si>
  <si>
    <t>Charalambous &amp; Clutterbuck</t>
  </si>
  <si>
    <t>3YO only</t>
  </si>
  <si>
    <t>Robert Eddery</t>
  </si>
  <si>
    <t>Alice Haynes</t>
  </si>
  <si>
    <t>Pierre-Louis Jamin</t>
  </si>
  <si>
    <t>R A Fahey</t>
  </si>
  <si>
    <t>Miss J A Camacho</t>
  </si>
  <si>
    <t>5f</t>
  </si>
  <si>
    <t>Jack Hogan</t>
  </si>
  <si>
    <t>A W Carroll</t>
  </si>
  <si>
    <t>M &amp; D Easterby</t>
  </si>
  <si>
    <t>Kevin Frost</t>
  </si>
  <si>
    <t>Less Legacy</t>
  </si>
  <si>
    <t>D B Hurst</t>
  </si>
  <si>
    <t>Shantous Temple</t>
  </si>
  <si>
    <t>K Dalgleish</t>
  </si>
  <si>
    <t>B M R Haslam</t>
  </si>
  <si>
    <t>Jimmy Rabbitte</t>
  </si>
  <si>
    <t>A Wilson</t>
  </si>
  <si>
    <t>Mrs A J Perrett</t>
  </si>
  <si>
    <t>God Of Fire</t>
  </si>
  <si>
    <t>Dylan Cunha</t>
  </si>
  <si>
    <t>Darryll Holland</t>
  </si>
  <si>
    <t>Ian Williams</t>
  </si>
  <si>
    <t>off the pace and always towards rear</t>
  </si>
  <si>
    <t>Eve Johnson Houghton</t>
  </si>
  <si>
    <t>Ben Sanderson</t>
  </si>
  <si>
    <t>Ed Walker</t>
  </si>
  <si>
    <t>Jason Hart</t>
  </si>
  <si>
    <t>We Still Believe</t>
  </si>
  <si>
    <t>Mrs R Carr</t>
  </si>
  <si>
    <t>S D Bowen</t>
  </si>
  <si>
    <t>J J Murphy</t>
  </si>
  <si>
    <t>Female Approach</t>
  </si>
  <si>
    <t>4/5</t>
  </si>
  <si>
    <t>outpaced</t>
  </si>
  <si>
    <t>Mia Nicholls</t>
  </si>
  <si>
    <t>P F I Cole</t>
  </si>
  <si>
    <t>C Hills</t>
  </si>
  <si>
    <t>George Baker</t>
  </si>
  <si>
    <t>N C Kelly</t>
  </si>
  <si>
    <t>201</t>
  </si>
  <si>
    <t>Maisie Too</t>
  </si>
  <si>
    <t>F P Murtagh</t>
  </si>
  <si>
    <t>Henry Brooke</t>
  </si>
  <si>
    <t>Our Marty (FR)</t>
  </si>
  <si>
    <t>J E Dixon</t>
  </si>
  <si>
    <t>Miss G Boanas</t>
  </si>
  <si>
    <t>D Steele</t>
  </si>
  <si>
    <t>Angle Land</t>
  </si>
  <si>
    <t>G T Bewley</t>
  </si>
  <si>
    <t>Jonathon Bewley</t>
  </si>
  <si>
    <t>J &amp; T Gosden</t>
  </si>
  <si>
    <t>Lihou</t>
  </si>
  <si>
    <t>P J McDonald</t>
  </si>
  <si>
    <t>Good (Good to Soft in places)</t>
  </si>
  <si>
    <t>Jedd OKeeffe</t>
  </si>
  <si>
    <t>F Norton</t>
  </si>
  <si>
    <t>Miss Fern OBrien</t>
  </si>
  <si>
    <t>Miss J E Foster</t>
  </si>
  <si>
    <t>Ballynagran</t>
  </si>
  <si>
    <t>Papa Dont Preach</t>
  </si>
  <si>
    <t>Harry Eustace</t>
  </si>
  <si>
    <t>Ashjan</t>
  </si>
  <si>
    <t>J B Walton</t>
  </si>
  <si>
    <t>Silky Wilkie</t>
  </si>
  <si>
    <t>4m 4.70s</t>
  </si>
  <si>
    <t>Classic Lady</t>
  </si>
  <si>
    <t>Buto</t>
  </si>
  <si>
    <t>Captain Zebo</t>
  </si>
  <si>
    <t>No Rematch</t>
  </si>
  <si>
    <t>Grange Ranger</t>
  </si>
  <si>
    <t>Bodhisattva</t>
  </si>
  <si>
    <t>Thatsy (FR)</t>
  </si>
  <si>
    <t>Ebendi</t>
  </si>
  <si>
    <t>Pipers Cross</t>
  </si>
  <si>
    <t>The Thin Blue Line</t>
  </si>
  <si>
    <t>never closer than mid-division</t>
  </si>
  <si>
    <t>Miss Imogen Mathias</t>
  </si>
  <si>
    <t>Jack Channon</t>
  </si>
  <si>
    <t>D Menuisier</t>
  </si>
  <si>
    <t>R L Moore</t>
  </si>
  <si>
    <t>Lord Riddiford</t>
  </si>
  <si>
    <t>James Horton</t>
  </si>
  <si>
    <t>K Shoemark</t>
  </si>
  <si>
    <t>Miss Lamb</t>
  </si>
  <si>
    <t>Kaiya Fraser</t>
  </si>
  <si>
    <t>W M Lordan</t>
  </si>
  <si>
    <t>Count Otto</t>
  </si>
  <si>
    <t>Royal Mer (FR)</t>
  </si>
  <si>
    <t>No Regrets</t>
  </si>
  <si>
    <t>Bushmill Boy</t>
  </si>
  <si>
    <t>261</t>
  </si>
  <si>
    <t>Budarri</t>
  </si>
  <si>
    <t>Sea Prince (FR)</t>
  </si>
  <si>
    <t>Baldomero</t>
  </si>
  <si>
    <t>Mr Paddy Barlow</t>
  </si>
  <si>
    <t>Just Call Me Al</t>
  </si>
  <si>
    <t>Lights Are Green</t>
  </si>
  <si>
    <t>One Night Stand</t>
  </si>
  <si>
    <t>Universal Folly</t>
  </si>
  <si>
    <t>Applaus (GER)</t>
  </si>
  <si>
    <t>William Maggs</t>
  </si>
  <si>
    <t>off the pace and always behind</t>
  </si>
  <si>
    <t>David Egan</t>
  </si>
  <si>
    <t>Max Of Stars (FR)</t>
  </si>
  <si>
    <t>(22F)</t>
  </si>
  <si>
    <t>raced keenly and always towards rear</t>
  </si>
  <si>
    <t>The Electrician</t>
  </si>
  <si>
    <t>Sky Sports Racing Sky 415 Handicap Hurdle</t>
  </si>
  <si>
    <t>6m 25.30s</t>
  </si>
  <si>
    <t>Oisin Murphy</t>
  </si>
  <si>
    <t>Good to Firm</t>
  </si>
  <si>
    <t>R Kingscote</t>
  </si>
  <si>
    <t>Badri</t>
  </si>
  <si>
    <t>Lord Caprio</t>
  </si>
  <si>
    <t>Miss J Walton</t>
  </si>
  <si>
    <t>Andrea Atzeni</t>
  </si>
  <si>
    <t>Harry Davies</t>
  </si>
  <si>
    <t>Look Out Louis</t>
  </si>
  <si>
    <t>Lucander</t>
  </si>
  <si>
    <t>(46F)</t>
  </si>
  <si>
    <t>Azof Des Mottes (FR)</t>
  </si>
  <si>
    <t>Marco Ghiani</t>
  </si>
  <si>
    <t>Turkey And Ham</t>
  </si>
  <si>
    <t>Chancer Dancer</t>
  </si>
  <si>
    <t>Uncle Matthew</t>
  </si>
  <si>
    <t>Miss Alice Stevens</t>
  </si>
  <si>
    <t>Maasai Mara</t>
  </si>
  <si>
    <t>113132</t>
  </si>
  <si>
    <t>Hexham</t>
  </si>
  <si>
    <t>2m 48y</t>
  </si>
  <si>
    <t>3m 41y</t>
  </si>
  <si>
    <t>J C Haynes</t>
  </si>
  <si>
    <t>2m 4f 28y</t>
  </si>
  <si>
    <t>2m 7f 63y</t>
  </si>
  <si>
    <t>2m 4f 15y</t>
  </si>
  <si>
    <t>096-121</t>
  </si>
  <si>
    <t>Miss Blennerhasset</t>
  </si>
  <si>
    <t>S Foley</t>
  </si>
  <si>
    <t>Hourless</t>
  </si>
  <si>
    <t>Navello</t>
  </si>
  <si>
    <t>The Defiant</t>
  </si>
  <si>
    <t>William Pyle</t>
  </si>
  <si>
    <t>Probe</t>
  </si>
  <si>
    <t>Benoit D L Sayette</t>
  </si>
  <si>
    <t>Langley Castle An Outstanding Small Hotel Handicap Chase</t>
  </si>
  <si>
    <t>Comeonrita</t>
  </si>
  <si>
    <t>Barry McHugh</t>
  </si>
  <si>
    <t>P Cosgrave</t>
  </si>
  <si>
    <t>Lose Your Wad</t>
  </si>
  <si>
    <t>Blue Universe</t>
  </si>
  <si>
    <t>Dillarchie</t>
  </si>
  <si>
    <t>Miss Heidi Palin</t>
  </si>
  <si>
    <t>Mr John Dixon</t>
  </si>
  <si>
    <t>Derracrin</t>
  </si>
  <si>
    <t>Spark Of Madness (FR)</t>
  </si>
  <si>
    <t>Zarzyni</t>
  </si>
  <si>
    <t>Came From The Dark</t>
  </si>
  <si>
    <t>Vintage Clarets</t>
  </si>
  <si>
    <t>Indication Rocket</t>
  </si>
  <si>
    <t>Max Mayhem</t>
  </si>
  <si>
    <t>3-12</t>
  </si>
  <si>
    <t>Sir Michael Stoute</t>
  </si>
  <si>
    <t>Torito</t>
  </si>
  <si>
    <t>Mac Suibhne</t>
  </si>
  <si>
    <t>Greg Cheyne</t>
  </si>
  <si>
    <t>6f 3y</t>
  </si>
  <si>
    <t>Indian Creak</t>
  </si>
  <si>
    <t>Mokaatil</t>
  </si>
  <si>
    <t>Spring Bloom</t>
  </si>
  <si>
    <t>Silver Sword</t>
  </si>
  <si>
    <t>Night On Earth</t>
  </si>
  <si>
    <t>Mr Wagyu</t>
  </si>
  <si>
    <t>Sampers Seven</t>
  </si>
  <si>
    <t>Haymaker</t>
  </si>
  <si>
    <t>5m 18.10s</t>
  </si>
  <si>
    <t>Haliphon</t>
  </si>
  <si>
    <t>Jungle Cove</t>
  </si>
  <si>
    <t>Download The N-E Bet App Today Handicap Chase</t>
  </si>
  <si>
    <t>Epsom Downs</t>
  </si>
  <si>
    <t>Recon Mission</t>
  </si>
  <si>
    <t>1m 2f 17y</t>
  </si>
  <si>
    <t>Cite Dor (FR)</t>
  </si>
  <si>
    <t>Caius Chorister (FR)</t>
  </si>
  <si>
    <t>Scampi</t>
  </si>
  <si>
    <t>1m 4f 6y</t>
  </si>
  <si>
    <t>Live In The Moment</t>
  </si>
  <si>
    <t>Balance Play</t>
  </si>
  <si>
    <t>Forca Timao</t>
  </si>
  <si>
    <t>Blame Rose</t>
  </si>
  <si>
    <t>Apollo One</t>
  </si>
  <si>
    <t>Strike Red</t>
  </si>
  <si>
    <t>Promoter</t>
  </si>
  <si>
    <t>Methusalar</t>
  </si>
  <si>
    <t>Green Team (FR)</t>
  </si>
  <si>
    <t>Sheer Rocks</t>
  </si>
  <si>
    <t>Matthew Man</t>
  </si>
  <si>
    <t>chased leaders, lost place before 2 out</t>
  </si>
  <si>
    <t>Perfect Play</t>
  </si>
  <si>
    <t>Mactavish</t>
  </si>
  <si>
    <t>5m 56.80s</t>
  </si>
  <si>
    <t>Fox Journey</t>
  </si>
  <si>
    <t>Mountain Peak</t>
  </si>
  <si>
    <t>Clarendon House</t>
  </si>
  <si>
    <t>Ancient Times</t>
  </si>
  <si>
    <t>2m 36.25s</t>
  </si>
  <si>
    <t>1m 43.56s</t>
  </si>
  <si>
    <t>0m 54.23s</t>
  </si>
  <si>
    <t>Aston Martin "Dash" Handicap (Heritage Handicap)</t>
  </si>
  <si>
    <t>chased leaders in centre, squeezed for room but ran on between horses inside final furlong, went 2nd final strides, just failed</t>
  </si>
  <si>
    <t>218175</t>
  </si>
  <si>
    <t>chased leaders near side rail, ridden and keeping on when badly hampered over 1f out, no chance after</t>
  </si>
  <si>
    <t>18038-0</t>
  </si>
  <si>
    <t>chased leaders in centre, ridden to lead over 1f out, headed close home, lost 2nd final final strides</t>
  </si>
  <si>
    <t>15602-5</t>
  </si>
  <si>
    <t>chased leaders in centre, pushed along halfway, ridden over 1f out, and weakened rapidly final furlong, soon behind</t>
  </si>
  <si>
    <t>1010-76</t>
  </si>
  <si>
    <t>wore hood to post, held up in mid-division, never on terms with principals</t>
  </si>
  <si>
    <t>443068</t>
  </si>
  <si>
    <t>held up off the pace towards rear, headway when not clear run switched sharply right and hampered rival over 1f out, squeezed through and ran on towards finish, not reach leaders</t>
  </si>
  <si>
    <t>0000-57</t>
  </si>
  <si>
    <t>good early speed to lead, ridden and headed over 1f out, weakened inside final 100 yards</t>
  </si>
  <si>
    <t>4164-09</t>
  </si>
  <si>
    <t>wore hood to post, started slowly, outpaced in last pair, never able to get on terms after</t>
  </si>
  <si>
    <t>855-363</t>
  </si>
  <si>
    <t>wore hood to post, stall opened fractionally late, off the pace and always towards rear</t>
  </si>
  <si>
    <t>12024-4</t>
  </si>
  <si>
    <t>stall opened fractionally late, outpaced towards rear, ridden near side rail over 1f out, never on terms</t>
  </si>
  <si>
    <t>0229-24</t>
  </si>
  <si>
    <t>held up in mid-division, good headway centre chasing leaders over 1f out, ran on under pressure inside final furlong, led close home</t>
  </si>
  <si>
    <t>58-5713</t>
  </si>
  <si>
    <t>34-4380</t>
  </si>
  <si>
    <t>stall opened fractionally late, started slowly awkwardly away and rider lost iron briefly, outpaced and always rear-division</t>
  </si>
  <si>
    <t>4830-02</t>
  </si>
  <si>
    <t>off the pace towards rear, ran on late, never going pace to get involved</t>
  </si>
  <si>
    <t>15634-9</t>
  </si>
  <si>
    <t>quickly away, soon lost place and towards rear on rail, headway chasing leaders halfway, weakened final 110 yards</t>
  </si>
  <si>
    <t>125621</t>
  </si>
  <si>
    <t>wore hood and walked riderless to post, chased leader near side rail, pushed along halfway, ridden and lost 2nd inside final 2f, chased leaders, weakened inside final furlong</t>
  </si>
  <si>
    <t>5332-73</t>
  </si>
  <si>
    <t>restless in stalls, stall opened fractionally late, slowly away, off the pace in last pair, never involved</t>
  </si>
  <si>
    <t>0-00125</t>
  </si>
  <si>
    <t>off the pace towards rear, not much room between horses 3f out, headway far side of centre over 1f out, never going pace to get involved</t>
  </si>
  <si>
    <t>310625</t>
  </si>
  <si>
    <t>chased leaders far side of centre, chance 2f out, ridden and unable to quicken over 1f out, weakened entering final furlong</t>
  </si>
  <si>
    <t>708-225</t>
  </si>
  <si>
    <t>Betfred Lester Piggott Handicap</t>
  </si>
  <si>
    <t>2m 7.21s</t>
  </si>
  <si>
    <t>soon off the pace in rear, never a factor, tailed off</t>
  </si>
  <si>
    <t>6-68836</t>
  </si>
  <si>
    <t>held up in mid-division, steady headway out wide 2f out, hung left on camber and led over 1f out, soon quickened clear, bit in hand</t>
  </si>
  <si>
    <t>4-14</t>
  </si>
  <si>
    <t>soon led and set steady pace, quickened and went clear 2f out, ridden and headed over 1f out, lost 2nd 1f out, weakened badly inside final furlong</t>
  </si>
  <si>
    <t>71-55</t>
  </si>
  <si>
    <t>off the pace towards rear, hung left on camber but plugged on inside final furlong, never going pace to get involved</t>
  </si>
  <si>
    <t>715-5</t>
  </si>
  <si>
    <t>held up off the pace towards rear, headway out wide under pressure over 1f out, plugged on inside final furlong, never going pace to threaten</t>
  </si>
  <si>
    <t>424-121</t>
  </si>
  <si>
    <t>Sol Cayo</t>
  </si>
  <si>
    <t>raced wide early, always towards rear</t>
  </si>
  <si>
    <t>733221-</t>
  </si>
  <si>
    <t>went left start, soon tracking leaders in 5th on inside, pushed along and unable to quicken over 2f out, ridden and weakened final furlong</t>
  </si>
  <si>
    <t>644-1</t>
  </si>
  <si>
    <t>raced keenly, tracked leader until pushed along 2f out, chased leaders, weakened quickly over 1f out</t>
  </si>
  <si>
    <t>2814-21</t>
  </si>
  <si>
    <t>tracked leaders in 3rd on inside, went 2nd 2f out, every chance until winner quickened on over 1f out, went 2nd again 1f out, stayed on same pace inside final furlong, no chance with winner</t>
  </si>
  <si>
    <t>RR52-1</t>
  </si>
  <si>
    <t>slowly into stride and bumped start, raced keenly towards rear, never involved</t>
  </si>
  <si>
    <t>54-13</t>
  </si>
  <si>
    <t>raced keenly tracking leaders, hung left on camber and outpaced 2f out, continued to hang left and styed on into 3rd inside final furlong</t>
  </si>
  <si>
    <t>43-2</t>
  </si>
  <si>
    <t>5433-12</t>
  </si>
  <si>
    <t>Rio Ferdinand Foundation Northern Dancer Handicap</t>
  </si>
  <si>
    <t>held up and behind, headway out wide over 2f out, ridden chasing leaders over 1f out, stayed on inside final furlong, just missed 2nd, no chance with winner</t>
  </si>
  <si>
    <t>1-54159</t>
  </si>
  <si>
    <t>led, ridden and headed over 1f out, stayed on same pace inside final furlong, no chance with winner but kept on for 2nd</t>
  </si>
  <si>
    <t>11260-2</t>
  </si>
  <si>
    <t>tracked leader, pushed along and lost 2nd turning in, weakened quickly and behind, tailed off and eased final 2f</t>
  </si>
  <si>
    <t>1/9873-1</t>
  </si>
  <si>
    <t>slowly into stride and awkwardly away, held up in last pair, good headway on inside chasing leaders 3f out, went 3rd over 2f out, no chance with leading pair, ridden and weakened into 4th over 1f out</t>
  </si>
  <si>
    <t>2100-02</t>
  </si>
  <si>
    <t>steadied start, held up in last trio, trying to make a forward move when hampered and lost momentum over 2f out, not recover</t>
  </si>
  <si>
    <t>6115-51</t>
  </si>
  <si>
    <t>close 3rd on inside, went 2nd turning in, led over 1f out, stayed on well</t>
  </si>
  <si>
    <t>14399-1</t>
  </si>
  <si>
    <t>held up in 5th on inside, pushed along over 3f out, soon switched right, went 4th inside final 3f, no impression and weakened into 5th inside final 2f</t>
  </si>
  <si>
    <t>1045-07</t>
  </si>
  <si>
    <t>raced wide tracking leaders, weakened inside final 3f</t>
  </si>
  <si>
    <t>6-90407</t>
  </si>
  <si>
    <t>JRA Tokyo Trophy Handicap</t>
  </si>
  <si>
    <t>1m 6.94s</t>
  </si>
  <si>
    <t>held up off the pace towards rear, good headway out wide chasing leaders over 2f out, went 2nd final 110 yards and ran on, just held</t>
  </si>
  <si>
    <t>87321-3</t>
  </si>
  <si>
    <t>held up in mid-division, pushed along over 2f out, ridden and unable to quicken over 1f out, weakened final furlong</t>
  </si>
  <si>
    <t>held up off the pace in last pair, headway out wide under pressure over 1f out, led inside final furlong, soon clear</t>
  </si>
  <si>
    <t>114816</t>
  </si>
  <si>
    <t>chased leaders, led 2f out, ridden over 1f out, headed and not pace of winner inside final furlong, lost 2nd final 110 yards</t>
  </si>
  <si>
    <t>505-087</t>
  </si>
  <si>
    <t>chased leaders, pushed along over 2f out, ridden to lead inside final 2f, headed over 1f out, weakened final furlong</t>
  </si>
  <si>
    <t>01158-6</t>
  </si>
  <si>
    <t>892423</t>
  </si>
  <si>
    <t>held up in mid-division out wide, headway chasing leaders over 2f out, 4th and no impression final furlong</t>
  </si>
  <si>
    <t>4153-31</t>
  </si>
  <si>
    <t>0874-21</t>
  </si>
  <si>
    <t>Many A Star</t>
  </si>
  <si>
    <t>slight stumble start, soon recovered chasing leaders on inside, pushed along over 2f out, weakened inside final 2f</t>
  </si>
  <si>
    <t>981220-</t>
  </si>
  <si>
    <t>slowly into stride, outpaced in rear, never on terms</t>
  </si>
  <si>
    <t>5-62692</t>
  </si>
  <si>
    <t>led, ridden and headed 2f out, lost 2nd soon after, weakened rapidly, behind and eased inside final furlong</t>
  </si>
  <si>
    <t>166-044</t>
  </si>
  <si>
    <t>held up off the pace towards rear on inside, ridden on inside over 1f out, never a factor</t>
  </si>
  <si>
    <t>30-6133</t>
  </si>
  <si>
    <t>51-7917</t>
  </si>
  <si>
    <t>raced keenly chasing leaders on inside, switched right entering final 3f, every chance 2f out, soon ridden, edged left and weakened inside final furlong</t>
  </si>
  <si>
    <t>9-67234</t>
  </si>
  <si>
    <t>equestrianeye.com For All Things Equine Amateur Jockeys' Handicap Hurdle</t>
  </si>
  <si>
    <t>towards rear, mistake 1st and rider looked to lose iron briefly, headway and edged right 2nd, led before 3rd, slowed and not fluent 3 out, headed after 2 out, soon weakened</t>
  </si>
  <si>
    <t>615P33-</t>
  </si>
  <si>
    <t>held up in touch in mid-division, closed 4th, not much room 7th, went 2nd final bend, disputing lead when not fluent last, held final 100 yards</t>
  </si>
  <si>
    <t>F6P7-23</t>
  </si>
  <si>
    <t>chased leaders, niggled along and lost place before 3rd, well behind 2 out</t>
  </si>
  <si>
    <t>22551-P</t>
  </si>
  <si>
    <t>held up towards rear, not fluent 6th, 6th and driven after 2 out, went 4th before last, plugged on, no impression on leaders</t>
  </si>
  <si>
    <t>65832-8</t>
  </si>
  <si>
    <t>towards rear, not much room 1st, ridden and well beaten before 2 out, pulled up before last</t>
  </si>
  <si>
    <t>85P3P-P</t>
  </si>
  <si>
    <t>led 1st, headed before 3rd, prominent, not fluent 9th, pushed along after 3 out, weakened final bend</t>
  </si>
  <si>
    <t>5765U-6</t>
  </si>
  <si>
    <t>in touch in mid-division, slow 2nd, effort from 2 out, went 3rd final bend, no impression on winner flat, hung right and kept on, closing on 2nd towards finish</t>
  </si>
  <si>
    <t>60894-1</t>
  </si>
  <si>
    <t>led until 1st, prominent, slow 4th, jumped right 7th, challenged 2 out, soon led, stayed on flat, driven out</t>
  </si>
  <si>
    <t>2/978P-3</t>
  </si>
  <si>
    <t>Follow Hexham Racecourse On Facebook And Twitter Novices' Limited Handicap Chase (GBB Race)</t>
  </si>
  <si>
    <t>6m 44.80s</t>
  </si>
  <si>
    <t>chased leader, not fluent 1st, mistake 12th, not fluent 3 out, ridden after 2 out, disputing lead last, 3rd and held inside final 100 yards</t>
  </si>
  <si>
    <t>35498-1</t>
  </si>
  <si>
    <t>chased leaders, ridden after 2 out, switched left to challenge after last, led flat, driven out</t>
  </si>
  <si>
    <t>28212-1</t>
  </si>
  <si>
    <t>led, slow 4th, jumped right, hard pressed last, headed flat, held towards finish</t>
  </si>
  <si>
    <t>2P/42-P2</t>
  </si>
  <si>
    <t>Michael Quarrell Retirement Stakes Handicap Hurdle</t>
  </si>
  <si>
    <t>prominent on outside, led before 3rd, not fluent 3 out, ridden after 2 out, not fluent last, stayed on gamely flat, driven out</t>
  </si>
  <si>
    <t>5637-53</t>
  </si>
  <si>
    <t>pressed leader until 2nd, pushed along 3rd, ridden and slot place before 5th, rallied next, struggling 2 out, 4th and well held last, no extra flat</t>
  </si>
  <si>
    <t>192-932</t>
  </si>
  <si>
    <t>chased leaders, ridden after 2 out, went 2nd after last, unable to trouble winner, stayed on</t>
  </si>
  <si>
    <t>12214-2</t>
  </si>
  <si>
    <t>led, slow 1st, headed before 3rd, stayed pressing winner, switched right off final bend, lost 2nd after last, no extra inside final 100 yards</t>
  </si>
  <si>
    <t>33/512-2</t>
  </si>
  <si>
    <t>held up in rear, closed 5th, lost place before 2 out, no impression after, well held when mistake last</t>
  </si>
  <si>
    <t>432/</t>
  </si>
  <si>
    <t>577 (12F)</t>
  </si>
  <si>
    <t>Most Important 3-Year-Old Race Today Juvenile Hurdle (GBB Race)</t>
  </si>
  <si>
    <t>4m 2.30s</t>
  </si>
  <si>
    <t>City Of Ruins</t>
  </si>
  <si>
    <t>held up in rear, closed on outside 5th, 2nd when not fluent 6th, ridden after 3 out, 3rd and held when mistake last, kept on</t>
  </si>
  <si>
    <t>held up in last pair, closed on inside 5th, led before last, clear flat, stayed on well</t>
  </si>
  <si>
    <t>not always fluent, led after 1st, headed before 3rd, weakened before 2 out, pulled up before last</t>
  </si>
  <si>
    <t>chased leaders, outpaced after 2 out, soon weakened</t>
  </si>
  <si>
    <t>(81F)</t>
  </si>
  <si>
    <t>took keen hold, led, not fluent 1st, soon headed, led before 3rd, headed before bad mistake last, no impression on winner flat</t>
  </si>
  <si>
    <t>chased leaders, closed 14th, switched right after 2 out, challenged last, soon led, stayed on, driven out</t>
  </si>
  <si>
    <t>47921-2</t>
  </si>
  <si>
    <t>in rear, not always fluent, closed after 2 out, no impression in 5th before last, went 4th flat</t>
  </si>
  <si>
    <t>157P4-5</t>
  </si>
  <si>
    <t>chased leaders, lost place 2nd, closed 14th, ridden after 2 out, switched right flat, stayed on, went 2nd towards finish, unable to trouble winner</t>
  </si>
  <si>
    <t>44144-4</t>
  </si>
  <si>
    <t>chased leader, led 10th, ridden after 2 out, joined last, soon headed, lost 2nd towards finish</t>
  </si>
  <si>
    <t>533F-11</t>
  </si>
  <si>
    <t>chased leaders, ridden 2 out, 4th and no impression before last, lost 4th flat</t>
  </si>
  <si>
    <t>25PP1-3</t>
  </si>
  <si>
    <t>led, clear 4th, mistake 5th, reduced lead 7th, headed 10th, weakened quickly after 2 out, pulled up before last</t>
  </si>
  <si>
    <t>31P4P-1</t>
  </si>
  <si>
    <t>jumped right at times, led until 1st, led after 2nd, headed just after 3 out, weakened quickly, tailed off</t>
  </si>
  <si>
    <t>2/P786-6</t>
  </si>
  <si>
    <t>mid-division, lost place before 2nd, mistake 5th, not fluent 7th, ridden and struggling after 10th, behind when not fluent 11th, fell 3 out</t>
  </si>
  <si>
    <t>1870P-4</t>
  </si>
  <si>
    <t>chased leaders, challenged after 3 out, led last, headed narrowly flat, led again towards finish</t>
  </si>
  <si>
    <t>47135P-</t>
  </si>
  <si>
    <t>held up towards rear, closed from 4 out, 3rd after 3 out, unable to get on terms with front pair</t>
  </si>
  <si>
    <t>9S8451-</t>
  </si>
  <si>
    <t>held up towards rear, looked to lose action and pulled up before 4 out</t>
  </si>
  <si>
    <t>58745-1</t>
  </si>
  <si>
    <t>led 1st, headed after 2nd, chased leader, led after 3 out, headed last, led again narrowly flat, headed towards finish</t>
  </si>
  <si>
    <t>6812-45</t>
  </si>
  <si>
    <t>mid-division, headway 11th, every chance when fell 3 out</t>
  </si>
  <si>
    <t>2246-37</t>
  </si>
  <si>
    <t>5m 5.60s</t>
  </si>
  <si>
    <t>in touch in mid-division, not much room 1st, headway before 2 out, challenged last, soon led, stayed on well, ridden out</t>
  </si>
  <si>
    <t>23336-4</t>
  </si>
  <si>
    <t>chased leaders, mistake 8th, weakened after 2 out, pulled up before last</t>
  </si>
  <si>
    <t>353/31-0</t>
  </si>
  <si>
    <t>held up towards rear, modest headway after 2 out, no impression, weakened well before last</t>
  </si>
  <si>
    <t>78034-6</t>
  </si>
  <si>
    <t>chased leaders, dropped to mid-division 4th, headway after 2 out, one pace before last, weakened flat</t>
  </si>
  <si>
    <t>72926-4</t>
  </si>
  <si>
    <t>always rear of mid-division, well behind 2 out, tailed off</t>
  </si>
  <si>
    <t>P/67-9</t>
  </si>
  <si>
    <t>in rear, mistake 2nd, some headway 2 out, weakened before last</t>
  </si>
  <si>
    <t>58/756-6</t>
  </si>
  <si>
    <t>held up in mid-division, headway before 2 out, challenged after final bend, led last, soon headed, no impression on winner towards finish</t>
  </si>
  <si>
    <t>0400P-4</t>
  </si>
  <si>
    <t>P79F-9</t>
  </si>
  <si>
    <t>in rear, behind 4th, pulled up before 5th</t>
  </si>
  <si>
    <t>P6785-4</t>
  </si>
  <si>
    <t>held up in mid-division, headway after 2 out, never on terms, weakened flat</t>
  </si>
  <si>
    <t>P5846-F</t>
  </si>
  <si>
    <t>tracked leaders early, mid-division, struggling towards rear after 3 out, well beaten 2 out, pulled up before last</t>
  </si>
  <si>
    <t>402U0-0</t>
  </si>
  <si>
    <t>prominent, jumped left, mistake 1st, not fluent 8th, weakened after 2 out, pulled up before last</t>
  </si>
  <si>
    <t>87P6-38</t>
  </si>
  <si>
    <t>led until after 2 out, one pace and beaten before last, weakened flat</t>
  </si>
  <si>
    <t>P7P5P-6</t>
  </si>
  <si>
    <t>chased leaders, hampered 1st, led after 2 out, headed last, 3rd and no extra towards finish</t>
  </si>
  <si>
    <t>54F47-5</t>
  </si>
  <si>
    <t>mid-division, weakened after 3 out, pulled up before last</t>
  </si>
  <si>
    <t>44-9</t>
  </si>
  <si>
    <t>held up towards rear, well beaten from 2 out</t>
  </si>
  <si>
    <t>44/86P-5</t>
  </si>
  <si>
    <t>Lingfield</t>
  </si>
  <si>
    <t>Download The At The Races App Handicap</t>
  </si>
  <si>
    <t>1m 2f</t>
  </si>
  <si>
    <t>Standard (AW - Polytrack)</t>
  </si>
  <si>
    <t>2m 6.28s</t>
  </si>
  <si>
    <t>Recorwoman (FR)</t>
  </si>
  <si>
    <t>Ivan Furtado</t>
  </si>
  <si>
    <t>Elle-May Croot</t>
  </si>
  <si>
    <t>dwelt start, always towards rear</t>
  </si>
  <si>
    <t>4-58707</t>
  </si>
  <si>
    <t>Glenister</t>
  </si>
  <si>
    <t>Sir Mark Prescott</t>
  </si>
  <si>
    <t>Thore Hammer Hansen</t>
  </si>
  <si>
    <t>made all, shaken up over 3f out, kept on well inside final furlong, comfortably</t>
  </si>
  <si>
    <t>890120-</t>
  </si>
  <si>
    <t>256</t>
  </si>
  <si>
    <t>Recuerdame (USA)</t>
  </si>
  <si>
    <t>S Dow</t>
  </si>
  <si>
    <t>Paddy Bradley</t>
  </si>
  <si>
    <t>dwelt start, took keen hold, always towards rear</t>
  </si>
  <si>
    <t>301045</t>
  </si>
  <si>
    <t>Uther Pendragon</t>
  </si>
  <si>
    <t>J S Moore</t>
  </si>
  <si>
    <t>Taylor Fisher</t>
  </si>
  <si>
    <t>towards rear of midfield, ridden over 3f out, kept on one-paced over 2f out</t>
  </si>
  <si>
    <t>754307</t>
  </si>
  <si>
    <t>Cornish Storm</t>
  </si>
  <si>
    <t>W S Kittow</t>
  </si>
  <si>
    <t>Callum Shepherd</t>
  </si>
  <si>
    <t>prominent, shaken up over 3f out, weakened inside final furlong</t>
  </si>
  <si>
    <t>05/040-</t>
  </si>
  <si>
    <t>229</t>
  </si>
  <si>
    <t>Magical Dragon</t>
  </si>
  <si>
    <t>P R Chamings</t>
  </si>
  <si>
    <t>Frederick Larson</t>
  </si>
  <si>
    <t>midfield, pushed along home turn, headway over 2f out, no extra and lost fourth final strides</t>
  </si>
  <si>
    <t>7574-48</t>
  </si>
  <si>
    <t>Hanoverian King (GER)</t>
  </si>
  <si>
    <t>Simon Pearce</t>
  </si>
  <si>
    <t>Jefferson Smith</t>
  </si>
  <si>
    <t>towards rear of midfield, ridden over 3f out, headway on outer approaching final furlong, ran on well final 110yds, went fourth final strides, not reach leaders</t>
  </si>
  <si>
    <t>090-064</t>
  </si>
  <si>
    <t>68</t>
  </si>
  <si>
    <t>Nivelles Magic</t>
  </si>
  <si>
    <t>Simon Earle</t>
  </si>
  <si>
    <t>T P Queally</t>
  </si>
  <si>
    <t>midfield, headway home turn, ridden over 3f out, kept on approaching final furlong but no extra final 110yds</t>
  </si>
  <si>
    <t>07-4537</t>
  </si>
  <si>
    <t>Vision Clear (GER)</t>
  </si>
  <si>
    <t>t1   v</t>
  </si>
  <si>
    <t>P Butler</t>
  </si>
  <si>
    <t>Georgia Dobie</t>
  </si>
  <si>
    <t>always towards rear, never dangerous</t>
  </si>
  <si>
    <t>45/0-780</t>
  </si>
  <si>
    <t>31</t>
  </si>
  <si>
    <t>Sapperdean</t>
  </si>
  <si>
    <t>L A Dace</t>
  </si>
  <si>
    <t>Aidan Keeley</t>
  </si>
  <si>
    <t>took keen hold, midfield, ridden and weakened over 3f out</t>
  </si>
  <si>
    <t>07087</t>
  </si>
  <si>
    <t>Gallimimus</t>
  </si>
  <si>
    <t>Billy Loughnane</t>
  </si>
  <si>
    <t>slowly away and lost many lengths start, took keen hold, always towards rear</t>
  </si>
  <si>
    <t>900-11</t>
  </si>
  <si>
    <t>13/8</t>
  </si>
  <si>
    <t>Lady Bianca</t>
  </si>
  <si>
    <t>J A Osborne</t>
  </si>
  <si>
    <t>Nicola Currie</t>
  </si>
  <si>
    <t>prominent, pushed along over 3f out, weakened over 2f out</t>
  </si>
  <si>
    <t>724746</t>
  </si>
  <si>
    <t>Duveen</t>
  </si>
  <si>
    <t>A Carson</t>
  </si>
  <si>
    <t>William Carson</t>
  </si>
  <si>
    <t>towards rear, headway into midfield approaching 4f, shaken up over 3f out, no extra over 2f out</t>
  </si>
  <si>
    <t>704343</t>
  </si>
  <si>
    <t>32</t>
  </si>
  <si>
    <t>Musterion</t>
  </si>
  <si>
    <t>J Butler</t>
  </si>
  <si>
    <t>N Callan</t>
  </si>
  <si>
    <t>prominent on inner, shaken up over 3f out, ran on well over 2f out, kept on inside final furlong but no match for winner</t>
  </si>
  <si>
    <t>088682</t>
  </si>
  <si>
    <t>Age UK Supporting Older People Handicap</t>
  </si>
  <si>
    <t>1m 4f</t>
  </si>
  <si>
    <t>2m 28.57s</t>
  </si>
  <si>
    <t>Open Champion</t>
  </si>
  <si>
    <t>midfield, pushed along home turn, dropped to last over 3f out, never dangerous</t>
  </si>
  <si>
    <t>2165-69</t>
  </si>
  <si>
    <t>Appier</t>
  </si>
  <si>
    <t>S P C Woods</t>
  </si>
  <si>
    <t>A Kirby</t>
  </si>
  <si>
    <t>slowly away, towards rear, headway over 3f out, going easily over 2f out, led inside final 110yds, kept on strongly towards finish</t>
  </si>
  <si>
    <t>154-313</t>
  </si>
  <si>
    <t>Citizen General</t>
  </si>
  <si>
    <t>E A L Dunlop</t>
  </si>
  <si>
    <t>towards rear, shaken up home turn, ran on well over 2f out, ridden to lead approaching final furlong, headed final 110yds, kept on but no match for winner</t>
  </si>
  <si>
    <t>211-721</t>
  </si>
  <si>
    <t>Bright Start (USA)</t>
  </si>
  <si>
    <t>S bin Suroor</t>
  </si>
  <si>
    <t>William Carver</t>
  </si>
  <si>
    <t>slowly away, midfield, shaken up over 3f out, kept on one-paced inside final furlong</t>
  </si>
  <si>
    <t>69099-0</t>
  </si>
  <si>
    <t>132</t>
  </si>
  <si>
    <t>Liseo</t>
  </si>
  <si>
    <t>S &amp; E Crisford</t>
  </si>
  <si>
    <t>Harry Burns</t>
  </si>
  <si>
    <t>slowly away, prominent, pressed leader over 3f out, shaken up over 2f out, kept on inside final furlong but no match for first two</t>
  </si>
  <si>
    <t>3223-27</t>
  </si>
  <si>
    <t>Nawras</t>
  </si>
  <si>
    <t>M P Tregoning</t>
  </si>
  <si>
    <t>Dane ONeill</t>
  </si>
  <si>
    <t>took keen hold, prominent, ridden over 3f out, weakened over 2f out</t>
  </si>
  <si>
    <t>8427-</t>
  </si>
  <si>
    <t>203</t>
  </si>
  <si>
    <t>Arcadian Friend</t>
  </si>
  <si>
    <t>took keen hold, led, shaken up over 3f out, headed approaching final furlong, weakened inside final furlong</t>
  </si>
  <si>
    <t>889126-</t>
  </si>
  <si>
    <t>255</t>
  </si>
  <si>
    <t>Crimson King</t>
  </si>
  <si>
    <t>midfield, pushed along over 2f out, no extra and weakened inside final furlong</t>
  </si>
  <si>
    <t>3-57336</t>
  </si>
  <si>
    <t>Night Eagle</t>
  </si>
  <si>
    <t>G L Moore</t>
  </si>
  <si>
    <t>took keen hold, held up towards rear, ridden over 3f out, headway over 2f out, one-paced inside final furlong</t>
  </si>
  <si>
    <t>11267-5</t>
  </si>
  <si>
    <t>Sky Sports Racing Sky 415 Fillies' Restricted Novice Stakes (For horses In Bands C And D) (GBB Race)</t>
  </si>
  <si>
    <t>2YO only</t>
  </si>
  <si>
    <t>4f 217y</t>
  </si>
  <si>
    <t>0m 58.45s</t>
  </si>
  <si>
    <t>Mariamne</t>
  </si>
  <si>
    <t>James Ferguson</t>
  </si>
  <si>
    <t>Connor Planas</t>
  </si>
  <si>
    <t>prominent, ridden to chase winner over 1f out, stayed on towards finish</t>
  </si>
  <si>
    <t>61</t>
  </si>
  <si>
    <t>Imperiality</t>
  </si>
  <si>
    <t>Joshua Bryan</t>
  </si>
  <si>
    <t>close up, pushed along over 1f out, ridden and stayed on inside final furlong</t>
  </si>
  <si>
    <t>Pointofblue</t>
  </si>
  <si>
    <t>h1</t>
  </si>
  <si>
    <t>W J Haggas</t>
  </si>
  <si>
    <t>in touch, pushed along over 1f out, never nearer</t>
  </si>
  <si>
    <t>89</t>
  </si>
  <si>
    <t>Thanksbutnothanks</t>
  </si>
  <si>
    <t>D J S Ffrench Davis</t>
  </si>
  <si>
    <t>made all, shaken up entering final furlong, ridden out and flashed tail inside final furlong</t>
  </si>
  <si>
    <t>5/6</t>
  </si>
  <si>
    <t>Cotai Vision</t>
  </si>
  <si>
    <t>George Downing</t>
  </si>
  <si>
    <t>slow into stride, in touch, pushed along and headway over 1f out, kept on inside final furlong</t>
  </si>
  <si>
    <t>Dream Of Keda</t>
  </si>
  <si>
    <t>Rachel &amp; Bridger</t>
  </si>
  <si>
    <t>raced wide, in touch, ridden and weakened over 1f out</t>
  </si>
  <si>
    <t>0</t>
  </si>
  <si>
    <t>Manali</t>
  </si>
  <si>
    <t>raced wide, tracked leaders, ridden 2f out, weakened inside final furlong</t>
  </si>
  <si>
    <t>Mullingar Girl</t>
  </si>
  <si>
    <t>M Murphy &amp; M Keady</t>
  </si>
  <si>
    <t>prominent, ridden and weakened over 1f out</t>
  </si>
  <si>
    <t>057</t>
  </si>
  <si>
    <t>Silver Chaparral</t>
  </si>
  <si>
    <t>B R Millman</t>
  </si>
  <si>
    <t>towards rear, outpaced halfway</t>
  </si>
  <si>
    <t>Villas Bullet</t>
  </si>
  <si>
    <t>Shariq Mohd</t>
  </si>
  <si>
    <t>went left start, in rear, pushed along 2f out, never nearer</t>
  </si>
  <si>
    <t>Leonard D. A. McDermott Handicap</t>
  </si>
  <si>
    <t>7f 135y</t>
  </si>
  <si>
    <t>1m 30.53s</t>
  </si>
  <si>
    <t>Margarets Fuchsia</t>
  </si>
  <si>
    <t>Miss Gay Kelleway</t>
  </si>
  <si>
    <t>Luke Catton</t>
  </si>
  <si>
    <t>soon outpaced</t>
  </si>
  <si>
    <t>422734</t>
  </si>
  <si>
    <t>Lunario</t>
  </si>
  <si>
    <t>Robyn Brisland</t>
  </si>
  <si>
    <t>tracked leaders, ridden and hung left entering final furlong, soon every chance, stayed on</t>
  </si>
  <si>
    <t>7-74</t>
  </si>
  <si>
    <t>59</t>
  </si>
  <si>
    <t>Gone</t>
  </si>
  <si>
    <t>led, headed 4f out, tracked leader, ridden over 1f out, every chance inside final furlong, led final strides</t>
  </si>
  <si>
    <t>17-1531</t>
  </si>
  <si>
    <t>House Of Dragons</t>
  </si>
  <si>
    <t>Seamus Durack</t>
  </si>
  <si>
    <t>Joe Leavy</t>
  </si>
  <si>
    <t>in touch, ridden and weakened over 1f out</t>
  </si>
  <si>
    <t>534-0</t>
  </si>
  <si>
    <t>Third Batch</t>
  </si>
  <si>
    <t>b1</t>
  </si>
  <si>
    <t>close up, pushed along over 2f out, ridden and weakened over 1f out</t>
  </si>
  <si>
    <t>5-24448</t>
  </si>
  <si>
    <t>Chalk Mountain</t>
  </si>
  <si>
    <t>in touch, headway 2f out, ridden when hampered entering final furlong, kept on same pace</t>
  </si>
  <si>
    <t>0450-18</t>
  </si>
  <si>
    <t>Nibras Rainbow</t>
  </si>
  <si>
    <t>I Mohammed</t>
  </si>
  <si>
    <t>slow into stride, raced wide tracked winner after 1f, led 4f out, ridden 2f out, joined inside final furlong, headed final strides</t>
  </si>
  <si>
    <t>144-000</t>
  </si>
  <si>
    <t>Hitched</t>
  </si>
  <si>
    <t>D M Simcock</t>
  </si>
  <si>
    <t>steadied start, towards rear, ridden 2f out, never nearer</t>
  </si>
  <si>
    <t>996-</t>
  </si>
  <si>
    <t>158</t>
  </si>
  <si>
    <t>At The Races App Form Study Restricted Maiden Stakes (For horses In Bands C And D) (GBB Race)</t>
  </si>
  <si>
    <t>3YO to 5YO</t>
  </si>
  <si>
    <t>7f</t>
  </si>
  <si>
    <t>Good to Firm (Firm in places)</t>
  </si>
  <si>
    <t>1m 23.51s</t>
  </si>
  <si>
    <t>Poppyequiano</t>
  </si>
  <si>
    <t>close up, ridden and hung left over 2f out, weakened over 1f out</t>
  </si>
  <si>
    <t>05</t>
  </si>
  <si>
    <t>100/1</t>
  </si>
  <si>
    <t>Desert Falcon</t>
  </si>
  <si>
    <t>made all, ridden clear when raced green approaching final furlong, ran on</t>
  </si>
  <si>
    <t>983-</t>
  </si>
  <si>
    <t>219</t>
  </si>
  <si>
    <t>Desert Swirl</t>
  </si>
  <si>
    <t>tracked leaders, ridden over 1f out, weakened final furlong</t>
  </si>
  <si>
    <t>88</t>
  </si>
  <si>
    <t>Lady Of Anjou</t>
  </si>
  <si>
    <t>dwelt, in touch in rear, pushed along 3f out, ridden and headway approaching final furlong, nearest finish</t>
  </si>
  <si>
    <t>43</t>
  </si>
  <si>
    <t>Doras Tamar</t>
  </si>
  <si>
    <t>tracked winner, ridden over 2f out, kept on one pace final furlong</t>
  </si>
  <si>
    <t>Sky Sports Racing HD Virgin 519 Handicap</t>
  </si>
  <si>
    <t>1m 22.97s</t>
  </si>
  <si>
    <t>Bluebells Boy</t>
  </si>
  <si>
    <t>Liam Wright</t>
  </si>
  <si>
    <t>dwelt, raced wide, in rear, ridden and some headway over 2f out, weakened over 1f out</t>
  </si>
  <si>
    <t>351-80</t>
  </si>
  <si>
    <t>Bantry</t>
  </si>
  <si>
    <t>J G M OShea</t>
  </si>
  <si>
    <t>in rear, ridden and headway 2f out, no impression final furlong</t>
  </si>
  <si>
    <t>00556-2</t>
  </si>
  <si>
    <t>Global Romance</t>
  </si>
  <si>
    <t>t   h</t>
  </si>
  <si>
    <t>keen in touch, ridden 2f out, weakened final furlong</t>
  </si>
  <si>
    <t>737/8-77</t>
  </si>
  <si>
    <t>Blue Collar Lad</t>
  </si>
  <si>
    <t>p1</t>
  </si>
  <si>
    <t>close up, headway to chase leader 2f out, ridden to lead inside final furlong, asserted close home</t>
  </si>
  <si>
    <t>832690</t>
  </si>
  <si>
    <t>Pull The Lever</t>
  </si>
  <si>
    <t>always in rear</t>
  </si>
  <si>
    <t>07579-8</t>
  </si>
  <si>
    <t>Wallaroo</t>
  </si>
  <si>
    <t>raced wide, prominent until pushed along 2f out, weakened final furlong</t>
  </si>
  <si>
    <t>547-478</t>
  </si>
  <si>
    <t>Inverinate</t>
  </si>
  <si>
    <t>tracked leader, short of room soon after start, soon switched left, led halfway, ridden 2f out, headed inside final furlong, staying on when struck on the head by winning riders whip twice towards finish</t>
  </si>
  <si>
    <t>0067-4</t>
  </si>
  <si>
    <t>All Dunn</t>
  </si>
  <si>
    <t>213423</t>
  </si>
  <si>
    <t>Angel Of Antrim</t>
  </si>
  <si>
    <t>Ali Stronge</t>
  </si>
  <si>
    <t>Finley Marsh</t>
  </si>
  <si>
    <t>close up, ridden 2f out, kept on same pace final furlong</t>
  </si>
  <si>
    <t>9953-8</t>
  </si>
  <si>
    <t>Cloud Queen</t>
  </si>
  <si>
    <t>prominent when hampered after 1f, ridden 2f out, weakened final furlong</t>
  </si>
  <si>
    <t>787-486</t>
  </si>
  <si>
    <t>Essme</t>
  </si>
  <si>
    <t>raced wide, close up, ridden 2f out, soon every chance, kept on one pace</t>
  </si>
  <si>
    <t>44099-0</t>
  </si>
  <si>
    <t>Take My Breath</t>
  </si>
  <si>
    <t>Karen Jewell</t>
  </si>
  <si>
    <t>slow into stride, always in rear</t>
  </si>
  <si>
    <t>0-06</t>
  </si>
  <si>
    <t>Darlo Pride</t>
  </si>
  <si>
    <t>switched right soon after start to soon lead, headed halfway, tracked leader, ridden approaching final furlong out, weakened approaching final furlong</t>
  </si>
  <si>
    <t>6600</t>
  </si>
  <si>
    <t>Follow @attheraces On Twitter Apprentice Handicap</t>
  </si>
  <si>
    <t>6f</t>
  </si>
  <si>
    <t>1m 10.42s</t>
  </si>
  <si>
    <t>Michaels Choice</t>
  </si>
  <si>
    <t>in touch in rear, ridden 2f out, never on terms</t>
  </si>
  <si>
    <t>52400-3</t>
  </si>
  <si>
    <t>Speedacus</t>
  </si>
  <si>
    <t>C M Hogan</t>
  </si>
  <si>
    <t>fly leapt start, soon led, headed halfway, tracked winner, ridden 2f out, weakened final furlong</t>
  </si>
  <si>
    <t>Parisiac</t>
  </si>
  <si>
    <t>raced wide, prominent, led halfway, ridden 2 lengths clear entering final furlong, ran on</t>
  </si>
  <si>
    <t>0-07344</t>
  </si>
  <si>
    <t>Libra Tiger</t>
  </si>
  <si>
    <t>dwelt, tracked leaders, ridden to chase winner approaching final furlong, stayed on one pace</t>
  </si>
  <si>
    <t>585725</t>
  </si>
  <si>
    <t>Porfin</t>
  </si>
  <si>
    <t>P S McEntee</t>
  </si>
  <si>
    <t>Molly Presland</t>
  </si>
  <si>
    <t>raced wide, close up, pushed along over 2f out, ridden and headway approaching final furlong, kept on one pace</t>
  </si>
  <si>
    <t>263270</t>
  </si>
  <si>
    <t>Musselburgh</t>
  </si>
  <si>
    <t>Edinburgh Gin Cannonball Handicap</t>
  </si>
  <si>
    <t>7f 33y</t>
  </si>
  <si>
    <t>Good (Good To Firm In Places)</t>
  </si>
  <si>
    <t>1m 29.45s</t>
  </si>
  <si>
    <t>Merricourt</t>
  </si>
  <si>
    <t>I Jardine</t>
  </si>
  <si>
    <t>G Lee</t>
  </si>
  <si>
    <t>held up towards rear, wide and headway from 2f out, ridden and every chance inside final furlong, not quicken towards finish</t>
  </si>
  <si>
    <t>6-00524</t>
  </si>
  <si>
    <t>Ahamoment</t>
  </si>
  <si>
    <t>J Fanning</t>
  </si>
  <si>
    <t>made all, pushed along 2f out, ridden edged left and ran on final furlong</t>
  </si>
  <si>
    <t>373-765</t>
  </si>
  <si>
    <t>Laertes (USA)</t>
  </si>
  <si>
    <t>S A Gray</t>
  </si>
  <si>
    <t>awkwardly away, in rear, pushed along over 2f out, kept on inside final furlong, never nearer</t>
  </si>
  <si>
    <t>0573-02</t>
  </si>
  <si>
    <t>Turbo Command</t>
  </si>
  <si>
    <t>Mrs A C Hamilton</t>
  </si>
  <si>
    <t>P Mulrennan</t>
  </si>
  <si>
    <t>raced wide, close up, ridden over 1f out, weakened final furlong</t>
  </si>
  <si>
    <t>0-91618</t>
  </si>
  <si>
    <t>Monaadhil</t>
  </si>
  <si>
    <t>J P Sullivan</t>
  </si>
  <si>
    <t>pulled hard, close up, pushed along 2f out, weakened inside final furlong</t>
  </si>
  <si>
    <t>312-132</t>
  </si>
  <si>
    <t>Stripzee</t>
  </si>
  <si>
    <t>T D Easterby</t>
  </si>
  <si>
    <t>Sean Kirrane</t>
  </si>
  <si>
    <t>tracked winner, pushed along and every chance over 1f out, kept on same pace</t>
  </si>
  <si>
    <t>035807-</t>
  </si>
  <si>
    <t>Oriental Lilly</t>
  </si>
  <si>
    <t>J S Goldie</t>
  </si>
  <si>
    <t>Amie Waugh</t>
  </si>
  <si>
    <t>keen, tracked winner, pushed along over 2f out, kept on same pace final furlong</t>
  </si>
  <si>
    <t>643645</t>
  </si>
  <si>
    <t>Edinburgh Gin Classic Handicap</t>
  </si>
  <si>
    <t>1m 27.65s</t>
  </si>
  <si>
    <t>Home City</t>
  </si>
  <si>
    <t>Louis Steward</t>
  </si>
  <si>
    <t>tracked winner until 4f out, edged left approaching 3f out, soon lost touch</t>
  </si>
  <si>
    <t>5230-40</t>
  </si>
  <si>
    <t>106</t>
  </si>
  <si>
    <t>15/2</t>
  </si>
  <si>
    <t>Billyb (FR)</t>
  </si>
  <si>
    <t>Mrs A Duffield</t>
  </si>
  <si>
    <t>raced wide, tracked winner, ridden over 2f out, weakened final furlong</t>
  </si>
  <si>
    <t>2471-79</t>
  </si>
  <si>
    <t>Abduction (FR)</t>
  </si>
  <si>
    <t>towards rear, ridden and headway over 1f out, kept on inside final furlong</t>
  </si>
  <si>
    <t>112-623</t>
  </si>
  <si>
    <t>No Nay Nicki</t>
  </si>
  <si>
    <t>O J Orr</t>
  </si>
  <si>
    <t>towards rear, hampered approaching 3f out, never nearer</t>
  </si>
  <si>
    <t>02230-8</t>
  </si>
  <si>
    <t>Kalganov (FR)</t>
  </si>
  <si>
    <t>Mark Winn</t>
  </si>
  <si>
    <t>dwelt, held up, pushed along 3f out, never on terms</t>
  </si>
  <si>
    <t>54340-7</t>
  </si>
  <si>
    <t>Gioia Cieca (USA)</t>
  </si>
  <si>
    <t>tracked leaders, pushed along to chase winner 2f out, ridden to lead entering final furlong, headed towards finish</t>
  </si>
  <si>
    <t>977-350</t>
  </si>
  <si>
    <t>Manigordo (USA)</t>
  </si>
  <si>
    <t>in touch, wide and headway 2f out, ridden and kept one pace final furlong</t>
  </si>
  <si>
    <t>5113-42</t>
  </si>
  <si>
    <t>Liamarty Dreams</t>
  </si>
  <si>
    <t>Sam James</t>
  </si>
  <si>
    <t>led, pushed along and headed entering final furlong, ridden and rallied gamely to lead again towards finish</t>
  </si>
  <si>
    <t>365-0D4</t>
  </si>
  <si>
    <t>Archduke Ferdinand</t>
  </si>
  <si>
    <t>Miss Tracy Waggott</t>
  </si>
  <si>
    <t>D Swift</t>
  </si>
  <si>
    <t>reluctant to leave stalls, behind, never a factor</t>
  </si>
  <si>
    <t>3DD-880</t>
  </si>
  <si>
    <t>Edinburgh Gin Raspberry Selling Stakes</t>
  </si>
  <si>
    <t>5f 1y</t>
  </si>
  <si>
    <t>Good</t>
  </si>
  <si>
    <t>0m 59.81s</t>
  </si>
  <si>
    <t>Sankari</t>
  </si>
  <si>
    <t>Billy Garritty</t>
  </si>
  <si>
    <t>pressed leader until ridden to lead approaching final furlong, headed inside final furlong, stayed on</t>
  </si>
  <si>
    <t>012</t>
  </si>
  <si>
    <t>Call Glory</t>
  </si>
  <si>
    <t>in touch towards rear, pushed along over 1f out, switched right inside final furlong, stayed on towards finish</t>
  </si>
  <si>
    <t>57</t>
  </si>
  <si>
    <t>Churros</t>
  </si>
  <si>
    <t>dwelt, in rear, ridden and weakened over 1f out</t>
  </si>
  <si>
    <t>Ponga</t>
  </si>
  <si>
    <t>M L W Bell</t>
  </si>
  <si>
    <t>tracked leaders, ridden and every chance inside final furlong, ran on</t>
  </si>
  <si>
    <t>233</t>
  </si>
  <si>
    <t>10/3</t>
  </si>
  <si>
    <t>Pumpkin Pie</t>
  </si>
  <si>
    <t>in touch, ridden over 1f out, weakened inside final furlong</t>
  </si>
  <si>
    <t>74</t>
  </si>
  <si>
    <t>Chumbaa</t>
  </si>
  <si>
    <t>Jonny Peate</t>
  </si>
  <si>
    <t>led, ridden and headed approaching final furlong, no extra</t>
  </si>
  <si>
    <t>3352</t>
  </si>
  <si>
    <t>Grays Inn</t>
  </si>
  <si>
    <t>tracked leaders, pushed along over 1f out, ridden to lead inside final furlong, ran on</t>
  </si>
  <si>
    <t>Edinburgh Gin Queen Of Scots Fillies' Stakes (Listed Race)</t>
  </si>
  <si>
    <t>1m 26.46s</t>
  </si>
  <si>
    <t>Fast Response</t>
  </si>
  <si>
    <t>raced wide, in touch towards rear, ridden and headway 2f out, kept on same pace</t>
  </si>
  <si>
    <t>1171-25</t>
  </si>
  <si>
    <t>Espressoo</t>
  </si>
  <si>
    <t>in rear, pushed along over 2f out, never nearer</t>
  </si>
  <si>
    <t>66649-1</t>
  </si>
  <si>
    <t>Heredia</t>
  </si>
  <si>
    <t>S M Levey</t>
  </si>
  <si>
    <t>steadied start and switched right, in touch towards rear, headway 2f out, ridden to chase winner entering final furlong, no impression</t>
  </si>
  <si>
    <t>11388-2</t>
  </si>
  <si>
    <t>White Moonlight (USA)</t>
  </si>
  <si>
    <t>tracked leader, led approaching 2f out, ridden and ran on</t>
  </si>
  <si>
    <t>05-2275</t>
  </si>
  <si>
    <t>Basil Martini</t>
  </si>
  <si>
    <t>Joseph P OBrien</t>
  </si>
  <si>
    <t>D P McDonogh</t>
  </si>
  <si>
    <t>raced wide, keen tracked leaders, pushed along 3f out, weakened 2f out</t>
  </si>
  <si>
    <t>24210-5</t>
  </si>
  <si>
    <t>Classic Puzzle</t>
  </si>
  <si>
    <t>soon led, ridden and headed approaching 2f out, weakened entering final furlong</t>
  </si>
  <si>
    <t>Lady Onyx</t>
  </si>
  <si>
    <t>John Patrick Murtagh</t>
  </si>
  <si>
    <t>D E Sheehy</t>
  </si>
  <si>
    <t>tracked leaders, switched left 2f out, soon chased winner, ridden and kept on one pace inside final furlong</t>
  </si>
  <si>
    <t>Edinburgh Cup Handicap</t>
  </si>
  <si>
    <t>1m 208y</t>
  </si>
  <si>
    <t>1m 51.94s</t>
  </si>
  <si>
    <t>Coco Jack</t>
  </si>
  <si>
    <t>George Scott</t>
  </si>
  <si>
    <t>prominent, ridden to lead narrowly approaching 2f out, headed towards finish</t>
  </si>
  <si>
    <t>3-35647</t>
  </si>
  <si>
    <t>Lion Of War</t>
  </si>
  <si>
    <t>in rear, wide and headway when edged right over 1f out, ridden and stayed on to lead towards finish</t>
  </si>
  <si>
    <t>1553-34</t>
  </si>
  <si>
    <t>Old Smoke</t>
  </si>
  <si>
    <t>led early, close up, pushed along over 2f out, weakened inside final furlong</t>
  </si>
  <si>
    <t>32216</t>
  </si>
  <si>
    <t>Dancing In Paris (FR)</t>
  </si>
  <si>
    <t>D C Costello</t>
  </si>
  <si>
    <t>soon led, headed 6f out, tracked leaders, ridden 2f out, kept on same pace</t>
  </si>
  <si>
    <t>40-512</t>
  </si>
  <si>
    <t>Venetian</t>
  </si>
  <si>
    <t>raced wide, prominent, led 6f out, pushed along and headed narrowly approaching 2f out, ridden and still every chance inside final furlong, stayed on</t>
  </si>
  <si>
    <t>31351-9</t>
  </si>
  <si>
    <t>34</t>
  </si>
  <si>
    <t>Milteye</t>
  </si>
  <si>
    <t>slow into stride, pushed along over 2f out, weakened over 1f out</t>
  </si>
  <si>
    <t>2-231</t>
  </si>
  <si>
    <t>Gareeb</t>
  </si>
  <si>
    <t>slow into stride, raced wide held up, effort 3f out, weakened 2f out</t>
  </si>
  <si>
    <t>343-14</t>
  </si>
  <si>
    <t>Iatos Angel</t>
  </si>
  <si>
    <t>dwelt, raced wide towards rear, pushed along and headway 2f out, kept on one pace final furlong</t>
  </si>
  <si>
    <t>651254</t>
  </si>
  <si>
    <t>Common Acclaim</t>
  </si>
  <si>
    <t>in rear, pushed along over 3f out, weakened 2f out</t>
  </si>
  <si>
    <t>7520-3</t>
  </si>
  <si>
    <t>37</t>
  </si>
  <si>
    <t>Look Back Smiling</t>
  </si>
  <si>
    <t>Gemma Tutty</t>
  </si>
  <si>
    <t>in rear, ridden and some headway 2f out, no impression after</t>
  </si>
  <si>
    <t>341424</t>
  </si>
  <si>
    <t>Kelpie Grey</t>
  </si>
  <si>
    <t>dwelt in touch, pushed along over 2f out, weakened over 1f out</t>
  </si>
  <si>
    <t>Edinburgh Gin Seaside Handicap</t>
  </si>
  <si>
    <t>1m 2y</t>
  </si>
  <si>
    <t>1m 40.85s</t>
  </si>
  <si>
    <t>Rory</t>
  </si>
  <si>
    <t>soon led and clear with one other 2f, reduced lead over 5f out, ridden 2f out, headed inside final furlong, stayed on</t>
  </si>
  <si>
    <t>5-64562</t>
  </si>
  <si>
    <t>End Zone</t>
  </si>
  <si>
    <t>raced wide, prominent and clear with leader 2f, ridden and every chance from 2f out, stayed on one pace final furlong</t>
  </si>
  <si>
    <t>069041</t>
  </si>
  <si>
    <t>Viva Voce</t>
  </si>
  <si>
    <t>held up in touch in rear, headway when switched left entering final furlong, ridden and ran on to lead final strides</t>
  </si>
  <si>
    <t>49-1950</t>
  </si>
  <si>
    <t>Bulls Aye</t>
  </si>
  <si>
    <t>dwelt raced wide, headway and close up 5f out, effort between horses approaching 2f out, soon every chance, no extra inside final furlong</t>
  </si>
  <si>
    <t>3½</t>
  </si>
  <si>
    <t>Without Delay</t>
  </si>
  <si>
    <t>tracked leaders, pushed along over 2f out, ridden over 1f out, weakened inside final furlong</t>
  </si>
  <si>
    <t>4056-44</t>
  </si>
  <si>
    <t>Chinese Spirit</t>
  </si>
  <si>
    <t>Miss L A Perratt</t>
  </si>
  <si>
    <t>tracked clear leaders early, pushed along and outpaced 3f out, ridden and headway entering final furlong, led inside final furlong, headed final strides</t>
  </si>
  <si>
    <t>845-559</t>
  </si>
  <si>
    <t>Edinburgh Gin Rhubarb And Ginger Apprentice Handicap</t>
  </si>
  <si>
    <t>0m 59.16s</t>
  </si>
  <si>
    <t>Stay Smart</t>
  </si>
  <si>
    <t>slightly hampered start, close up, ridden and headway over 1f out, chased winner entering final furlong, stayed on one pace</t>
  </si>
  <si>
    <t>76-0082</t>
  </si>
  <si>
    <t>Canaria Prince</t>
  </si>
  <si>
    <t>tracked winner, pushed along halfway, ridden over 1f out, no extra inside final furlong</t>
  </si>
  <si>
    <t>1855-43</t>
  </si>
  <si>
    <t>Laakhof</t>
  </si>
  <si>
    <t>D Carroll</t>
  </si>
  <si>
    <t>Zak Wheatley</t>
  </si>
  <si>
    <t>made all, ridden and ran on</t>
  </si>
  <si>
    <t>60500-1</t>
  </si>
  <si>
    <t>Bonito Cavalo</t>
  </si>
  <si>
    <t>rider removed hood slightly late, towards rear, pushed along halfway, ridden and headway entering final furlong, stayed on</t>
  </si>
  <si>
    <t>034-853</t>
  </si>
  <si>
    <t>The Grey Lass</t>
  </si>
  <si>
    <t>Lewis Chalkley</t>
  </si>
  <si>
    <t>tracked leaders, ridden over 1f out, kept on same pace final furlong</t>
  </si>
  <si>
    <t>6216-63</t>
  </si>
  <si>
    <t>See My Baby Jive</t>
  </si>
  <si>
    <t>D W Whillans</t>
  </si>
  <si>
    <t>Harry Russell</t>
  </si>
  <si>
    <t>went left start, in rear, pushed along halfway, never a factor</t>
  </si>
  <si>
    <t>748424-</t>
  </si>
  <si>
    <t>221</t>
  </si>
  <si>
    <t>13/2</t>
  </si>
  <si>
    <t>Stratford</t>
  </si>
  <si>
    <t>Royal Equestrian Racing Club Novices' Hurdle (GBB Race)</t>
  </si>
  <si>
    <t>2m 70y</t>
  </si>
  <si>
    <t>Good (Good to Firm in places)</t>
  </si>
  <si>
    <t>3m 52.50s</t>
  </si>
  <si>
    <t>Estacas (GER)</t>
  </si>
  <si>
    <t>D G Bridgwater</t>
  </si>
  <si>
    <t>Brendan Powell</t>
  </si>
  <si>
    <t>close up, going well when led on landing 3 out, pushed along when quickened approaching final flight, went three lengths clear on landing after last, soon one pace, found little and unable to quicken when headed inside final 110 yards, no extra near finis</t>
  </si>
  <si>
    <t>052P-12</t>
  </si>
  <si>
    <t>Hobie (FR)</t>
  </si>
  <si>
    <t>David Dennis</t>
  </si>
  <si>
    <t>G Sheehan</t>
  </si>
  <si>
    <t>held up last of trio, outpaced on several occasions throughout, closed on leaders when pushed along after 2 out, outpaced again on landing after final flight, stayed on one pace near finish, never dangerous</t>
  </si>
  <si>
    <t>410-51</t>
  </si>
  <si>
    <t>Komedy Kicks</t>
  </si>
  <si>
    <t>M F Harris</t>
  </si>
  <si>
    <t>H Cobden</t>
  </si>
  <si>
    <t>led, quickened up the tempo before 5th, headed and pushed along on landing 3 out, ridden to chase leader before final flight, slightly outpaced on landing, rallied and ran on well to lead again inside final 110 yards on run-in, won going away final stride</t>
  </si>
  <si>
    <t>52F9-12</t>
  </si>
  <si>
    <t>Harvey And Lianne Engagement Celebration Handicap Chase</t>
  </si>
  <si>
    <t>2m 4f 205y</t>
  </si>
  <si>
    <t>5m 4.80s</t>
  </si>
  <si>
    <t>Romanor</t>
  </si>
  <si>
    <t>J W Mullins</t>
  </si>
  <si>
    <t>M G Nolan</t>
  </si>
  <si>
    <t>held up in last, took keen hold, not fluent 7th or 11th, outpaced 4 out, closed 2 out, no extra before last, went 2nd flat</t>
  </si>
  <si>
    <t>31137-6</t>
  </si>
  <si>
    <t>Pawpaw</t>
  </si>
  <si>
    <t>chased leader, jumped right at times, mistake and lost 2nd 3 out, weakened 2 out</t>
  </si>
  <si>
    <t>53213-1</t>
  </si>
  <si>
    <t>6½</t>
  </si>
  <si>
    <t>Across The Line</t>
  </si>
  <si>
    <t>Syd Hosie</t>
  </si>
  <si>
    <t>led, ridden and headed after 2 out, no extra before last, lost 2nd flat</t>
  </si>
  <si>
    <t>804P-22</t>
  </si>
  <si>
    <t>Begin The Luck</t>
  </si>
  <si>
    <t>B Barr</t>
  </si>
  <si>
    <t>Harry Reed</t>
  </si>
  <si>
    <t>chased leaders, not fluent 6th, went 2nd from 3 out, led after 2 out, clear before last, easily</t>
  </si>
  <si>
    <t>2311-31</t>
  </si>
  <si>
    <t>Farmers Fresh Handicap Hurdle</t>
  </si>
  <si>
    <t>3m 2f 83y</t>
  </si>
  <si>
    <t>6m 40.00s</t>
  </si>
  <si>
    <t>Shantou Express</t>
  </si>
  <si>
    <t>K C Bailey</t>
  </si>
  <si>
    <t>David Bass</t>
  </si>
  <si>
    <t>made all, jumped right 4th, clear after 2 out, ridden before last, unchallenged</t>
  </si>
  <si>
    <t>F35P0-9</t>
  </si>
  <si>
    <t>38</t>
  </si>
  <si>
    <t>Presenting Yeats</t>
  </si>
  <si>
    <t>very reluctant to race and stayed at start until rest nearly at 1st hurdle, closed gradually from 3rd and in touch but still last after 5th, slow and not fluent 7th, not fluent 8th, struggling 4 out, rallied 3 out, weakened 2 out</t>
  </si>
  <si>
    <t>32D11-F</t>
  </si>
  <si>
    <t>Cawthorne Lad</t>
  </si>
  <si>
    <t>D J Jeffreys</t>
  </si>
  <si>
    <t>Kielan Woods</t>
  </si>
  <si>
    <t>chased leaders, mistake 4 out, not fluent 2 out, no impression on winner, kept on</t>
  </si>
  <si>
    <t>324436-</t>
  </si>
  <si>
    <t>154</t>
  </si>
  <si>
    <t>Paris Dixie</t>
  </si>
  <si>
    <t>A J Honeyball</t>
  </si>
  <si>
    <t>Rex Dingle</t>
  </si>
  <si>
    <t>chased winner, pushed along before 3 out, no impression on winner after 2 out, kept on</t>
  </si>
  <si>
    <t>9/2313P-</t>
  </si>
  <si>
    <t>200</t>
  </si>
  <si>
    <t>Knights Bullion Handicap Chase</t>
  </si>
  <si>
    <t>2m 213y</t>
  </si>
  <si>
    <t>3m 59.70s</t>
  </si>
  <si>
    <t>Stormin Crossgales</t>
  </si>
  <si>
    <t>T R George</t>
  </si>
  <si>
    <t>K Brogan</t>
  </si>
  <si>
    <t>led before 1st, ridden and headed bypassing omitted last, no extra towards finish</t>
  </si>
  <si>
    <t>231/1P3-</t>
  </si>
  <si>
    <t>Elios Dor (FR)</t>
  </si>
  <si>
    <t>Robert Walford</t>
  </si>
  <si>
    <t>Harry Kimber</t>
  </si>
  <si>
    <t>chased leaders, went 2nd with a circuit to go until 3 out, rallied to lead bypassing omitted last, driven out</t>
  </si>
  <si>
    <t>2121-34</t>
  </si>
  <si>
    <t>Blaze A Trail</t>
  </si>
  <si>
    <t>J L Flint</t>
  </si>
  <si>
    <t>C Brace</t>
  </si>
  <si>
    <t>led early, chased leader until with a circuit to go, pecked 5th, went 2nd again 2 out, every chance bypassing omitted last, held and lost 2nd close home</t>
  </si>
  <si>
    <t>611111-</t>
  </si>
  <si>
    <t>227</t>
  </si>
  <si>
    <t>Admirals Sunset</t>
  </si>
  <si>
    <t>D J Weston</t>
  </si>
  <si>
    <t>James Davies</t>
  </si>
  <si>
    <t>in rear, not fluent 1st, mistake 4th, effort when not clear run before omitted last, switched right run-in, stayed on, went 2nd close home, just held</t>
  </si>
  <si>
    <t>23456-1</t>
  </si>
  <si>
    <t>Mid-Warwickshire Cleaning Supplies Handicap Hurdle</t>
  </si>
  <si>
    <t>2m 6f 7y</t>
  </si>
  <si>
    <t>5m 21.10s</t>
  </si>
  <si>
    <t>Astroman</t>
  </si>
  <si>
    <t>made most until 7th, ridden after 2 out, 3rd and no extra before last</t>
  </si>
  <si>
    <t>842-611</t>
  </si>
  <si>
    <t>Extraordinary Man (FR)</t>
  </si>
  <si>
    <t>chased leaders, not much room and lost place 7th, headway 2 out, 4th and weakening before last</t>
  </si>
  <si>
    <t>524F-U4</t>
  </si>
  <si>
    <t>Say Nothing</t>
  </si>
  <si>
    <t>A M Hales</t>
  </si>
  <si>
    <t>Bryan Carver</t>
  </si>
  <si>
    <t>held up towards rear, ridden 3 out, weakened after 2 out</t>
  </si>
  <si>
    <t>86527-5</t>
  </si>
  <si>
    <t>Bettys Belle</t>
  </si>
  <si>
    <t>Ben Pauling</t>
  </si>
  <si>
    <t>soon chasing leaders, lost place after 8th, driven and rallied 3 out, not fluent 2 out, soon weakened</t>
  </si>
  <si>
    <t>4/52P6-5</t>
  </si>
  <si>
    <t>Lighthouse Mill</t>
  </si>
  <si>
    <t>with leader, led briefly 1st, led 7th, clear before last, easily</t>
  </si>
  <si>
    <t>6P02-32</t>
  </si>
  <si>
    <t>7½</t>
  </si>
  <si>
    <t>Baby Sham</t>
  </si>
  <si>
    <t>held up towards rear, headway 7th, went 2nd 3 out, no impression on winner before last</t>
  </si>
  <si>
    <t>4478-15</t>
  </si>
  <si>
    <t>Diamond Rose</t>
  </si>
  <si>
    <t>J S Smith</t>
  </si>
  <si>
    <t>Finn Lambert</t>
  </si>
  <si>
    <t>behind, big jump 1st, not fluent 5th, headway on outside 7th, not fluent 2 out, soon weakened, pulled up before last</t>
  </si>
  <si>
    <t>P4PP-48</t>
  </si>
  <si>
    <t>Charles Peters Recruitment Handicap Chase</t>
  </si>
  <si>
    <t>3m 3f 119y</t>
  </si>
  <si>
    <t>6m 47.80s</t>
  </si>
  <si>
    <t>Tommie Beau</t>
  </si>
  <si>
    <t>held up, went 2nd 10th, led 14th, 1 length ahead last, always doing enough run-in, stayed on</t>
  </si>
  <si>
    <t>6316-61</t>
  </si>
  <si>
    <t>6/4</t>
  </si>
  <si>
    <t>Valsheda</t>
  </si>
  <si>
    <t>W Greatrex</t>
  </si>
  <si>
    <t>led, not fluent 2nd or 7th, mistake 11th, not fluent and headed 14th, fell next</t>
  </si>
  <si>
    <t>21/4P5P-</t>
  </si>
  <si>
    <t>86</t>
  </si>
  <si>
    <t>Coup De Pinceau (FR)</t>
  </si>
  <si>
    <t>jumped left at times, chased leader, mistake 2nd, lost 2nd 10th, challenged 15th until driven after 2 out, weakened before last</t>
  </si>
  <si>
    <t>3P7P-52</t>
  </si>
  <si>
    <t>Captain Tommy</t>
  </si>
  <si>
    <t>R T Dunne</t>
  </si>
  <si>
    <t>held up in rear, closed after 12th, mistake 14th, not fluent 2 out, went 2nd final bend, 1 length down last, held run-in</t>
  </si>
  <si>
    <t>7P36-P1</t>
  </si>
  <si>
    <t>11/8</t>
  </si>
  <si>
    <t>Grace &amp; Dotty Novices' Handicap Hurdle</t>
  </si>
  <si>
    <t>3m 51.30s</t>
  </si>
  <si>
    <t>Pak Army</t>
  </si>
  <si>
    <t>Bradley Harris</t>
  </si>
  <si>
    <t>made all, clear 3 out, not fluent 2 out, unchallenged</t>
  </si>
  <si>
    <t>F5P71-1</t>
  </si>
  <si>
    <t>Hes My Shadow</t>
  </si>
  <si>
    <t>t   h1</t>
  </si>
  <si>
    <t>R Llewellyn</t>
  </si>
  <si>
    <t>Toby Wynne</t>
  </si>
  <si>
    <t>took keen hold, chased winner, not fluent 1st, lost 2nd after 2 out, weakening when not fluent last, soon lost 3rd</t>
  </si>
  <si>
    <t>377645-</t>
  </si>
  <si>
    <t>49</t>
  </si>
  <si>
    <t>Smart Deal</t>
  </si>
  <si>
    <t>James Owen</t>
  </si>
  <si>
    <t>Jack Quinlan</t>
  </si>
  <si>
    <t>held up in rear, took keen hold, headway after 3 out, weakened after 2 out</t>
  </si>
  <si>
    <t>4-44</t>
  </si>
  <si>
    <t>Miss Fedora</t>
  </si>
  <si>
    <t>in rear, outpaced from 3 out, stayed on approaching last, went 3rd run-in, no impression</t>
  </si>
  <si>
    <t>23P7P-3</t>
  </si>
  <si>
    <t>Nadim</t>
  </si>
  <si>
    <t>in touch in mid-division, not fluent 3rd, effort from 3 out, went 2nd after 2 out, no impression on winner when mistake last</t>
  </si>
  <si>
    <t>753-</t>
  </si>
  <si>
    <t>82</t>
  </si>
  <si>
    <t>Ravi Road</t>
  </si>
  <si>
    <t>t1   p</t>
  </si>
  <si>
    <t>M D I Usher</t>
  </si>
  <si>
    <t>chased leaders, not fluent 3rd, ridden and weakened after 2 out</t>
  </si>
  <si>
    <t>649-9</t>
  </si>
  <si>
    <t>Vaxholm</t>
  </si>
  <si>
    <t>F J Brennan</t>
  </si>
  <si>
    <t>Phillip Armson</t>
  </si>
  <si>
    <t>held up rear of mid-division, not fluent 2nd, outpaced before 2 out, soon weakened</t>
  </si>
  <si>
    <t>65P-</t>
  </si>
  <si>
    <t>124 (22F)</t>
  </si>
  <si>
    <t>Worcester</t>
  </si>
  <si>
    <t>FBC Manby Bowdler Handicap Chase</t>
  </si>
  <si>
    <t>2m 4f</t>
  </si>
  <si>
    <t>5m 11.35s</t>
  </si>
  <si>
    <t>Ornua</t>
  </si>
  <si>
    <t>Ms G Howell</t>
  </si>
  <si>
    <t>Tabitha Worsley</t>
  </si>
  <si>
    <t>prominent, dropped to midfield 7th, dropped to rear 9th, tailed off when pulled up before 4 out</t>
  </si>
  <si>
    <t>564357-</t>
  </si>
  <si>
    <t>165</t>
  </si>
  <si>
    <t>Stumps Or Slips</t>
  </si>
  <si>
    <t>T H Weston</t>
  </si>
  <si>
    <t>Lewis Stones</t>
  </si>
  <si>
    <t>held up in rear, headway into midfield before 4 out, ridden before 2 out where not fluent, 2 lengths down approaching last, soon led, quickly asserted run-in</t>
  </si>
  <si>
    <t>2653P1-</t>
  </si>
  <si>
    <t>Sir Jack West</t>
  </si>
  <si>
    <t>Deborah Cole</t>
  </si>
  <si>
    <t>Chris Ward</t>
  </si>
  <si>
    <t>held up in rear, headway to be prominent before 4 out, soon led, travelling best 2 out, soon pushed along, not fluent last, soon tired and headed, weakened run-in</t>
  </si>
  <si>
    <t>P31P3-1</t>
  </si>
  <si>
    <t>Foxs Socks (FR)</t>
  </si>
  <si>
    <t>Harry Bannister</t>
  </si>
  <si>
    <t>held up in rear, not fluent 9th, soon ridden and outpaced, pulled up before 4 out</t>
  </si>
  <si>
    <t>04525-3</t>
  </si>
  <si>
    <t>Sinister Minister</t>
  </si>
  <si>
    <t>Sheila Lewis</t>
  </si>
  <si>
    <t>Sean Houlihan</t>
  </si>
  <si>
    <t>prominent, pressed leader 4 out, every chance 3 out, soon chased leader, 2 lengths down 2 out, briefly lost 2nd approaching last, soon rallied to regain 2nd, kept on run-in, no match for winner</t>
  </si>
  <si>
    <t>0P7/2P-0</t>
  </si>
  <si>
    <t>Famoso</t>
  </si>
  <si>
    <t>M Sheppard</t>
  </si>
  <si>
    <t>Stan Sheppard</t>
  </si>
  <si>
    <t>midfield, not fluent 6th, ridden before 4 out, soon outpaced, weakened before last</t>
  </si>
  <si>
    <t>F352P-7</t>
  </si>
  <si>
    <t>Hermes Le Gris (FR)</t>
  </si>
  <si>
    <t>Jonjo ONeill Jr.</t>
  </si>
  <si>
    <t>midfield, driven before 4 out, mistake 3 out, lost touch with leaders 2 out, jumped badly left last, weakened run-in</t>
  </si>
  <si>
    <t>5867P-3</t>
  </si>
  <si>
    <t>Dogem By Design</t>
  </si>
  <si>
    <t>Ryan Potter</t>
  </si>
  <si>
    <t>Benjamin Poste</t>
  </si>
  <si>
    <t>held up in rear, ridden before 4 out, soon outpaced, hampered by rival on landing after the last, weakened run-in</t>
  </si>
  <si>
    <t>PP425-3</t>
  </si>
  <si>
    <t>5½</t>
  </si>
  <si>
    <t>Caro Des Flos (FR)</t>
  </si>
  <si>
    <t>Thomas Bellamy</t>
  </si>
  <si>
    <t>tended to jump right, led, ridden before 4 out where nodded on landing, soon headed, mistake 3 out, soon weakened, kept on same pace approaching last</t>
  </si>
  <si>
    <t>PP244-5</t>
  </si>
  <si>
    <t>Manby Not Mandy Handicap Chase</t>
  </si>
  <si>
    <t>2m 7f</t>
  </si>
  <si>
    <t>6m 5.14s</t>
  </si>
  <si>
    <t>Aviewtosea</t>
  </si>
  <si>
    <t>F OBrien</t>
  </si>
  <si>
    <t>P J Brennan</t>
  </si>
  <si>
    <t>held up in rear, slow 11th, not fluent 12th, briefly pressed leader before 4 out where not fluent, soon driven and outpaced in 3rd, kept on into modest 2nd near finish</t>
  </si>
  <si>
    <t>P/1211-3</t>
  </si>
  <si>
    <t>Kakamora</t>
  </si>
  <si>
    <t>jumped well, made all, briefly pressed for lead before 4 out, 1 length ahead 3 out, soon ridden, 4 lengths clear 2 out, extended advantage approaching last, stayed on well run-in</t>
  </si>
  <si>
    <t>F/6251-5</t>
  </si>
  <si>
    <t>15/8</t>
  </si>
  <si>
    <t>Shetland Bus (GER)</t>
  </si>
  <si>
    <t>Dr R D P Newland</t>
  </si>
  <si>
    <t>Lee Edwards</t>
  </si>
  <si>
    <t>prominent, briefly pressed leader before 4 out, soon chased leader, ridden and slightly hampered by loose horse before 2 out, 6 lengths down approaching last, weakened into 3rd near finish</t>
  </si>
  <si>
    <t>311P5-P</t>
  </si>
  <si>
    <t>U</t>
  </si>
  <si>
    <t>Dalkingstown</t>
  </si>
  <si>
    <t>P Bowen</t>
  </si>
  <si>
    <t>S Bowen</t>
  </si>
  <si>
    <t>midfield, mistake 8th where unseated rider soon after</t>
  </si>
  <si>
    <t>22116-F</t>
  </si>
  <si>
    <t>Tantec Open National Hunt Flat Race (Category 1 Elimination) (GBB Race)</t>
  </si>
  <si>
    <t>4YO to 5YO</t>
  </si>
  <si>
    <t>2m</t>
  </si>
  <si>
    <t>3m 55.32s</t>
  </si>
  <si>
    <t>Ropeman</t>
  </si>
  <si>
    <t>Mrs D Oneill</t>
  </si>
  <si>
    <t>led, pressed for lead 4f out, soon ridden and headed, weakened 3f out, tailed off entering final furlong</t>
  </si>
  <si>
    <t>6-0</t>
  </si>
  <si>
    <t>Johnny Blue</t>
  </si>
  <si>
    <t>N J Henderson</t>
  </si>
  <si>
    <t>N de Boinville</t>
  </si>
  <si>
    <t>prominent, pressed leader 4f out where travelling best, soon led, pressed for lead and ridden 3f out, headed inside final furlong, rallied to regain lead near finish</t>
  </si>
  <si>
    <t>5/4</t>
  </si>
  <si>
    <t>Thirtyfour Thirty</t>
  </si>
  <si>
    <t>N A Twiston-Davies</t>
  </si>
  <si>
    <t>Sam Twiston-Davies</t>
  </si>
  <si>
    <t>midfield, ridden over 5f out, stayed on into 2nd over 3f out, soon switched left, 1 length down 2f out, kept on entering final furlong, soon led, no extra and headed near finish</t>
  </si>
  <si>
    <t>Hint Of Sage</t>
  </si>
  <si>
    <t>Adrian Heskin</t>
  </si>
  <si>
    <t>held up in rear, headway into midfield 5f out, soon ridden and outpaced, tailed off over 2f out</t>
  </si>
  <si>
    <t>Military Mistress</t>
  </si>
  <si>
    <t>Paul OBrien</t>
  </si>
  <si>
    <t>prominent, ridden and dropped to rear over 5f out, stayed on into modest 3rd entering final furlong</t>
  </si>
  <si>
    <t>The Masters Maiden</t>
  </si>
  <si>
    <t>Mrs Melanie Rowley</t>
  </si>
  <si>
    <t>Alex Edwards</t>
  </si>
  <si>
    <t>midfield, ridden and outpaced 12f, soon dropped to rear, soon tailed off</t>
  </si>
  <si>
    <t>Law Without Horsing Around Mares' Handicap Hurdle</t>
  </si>
  <si>
    <t>5m 6.02s</t>
  </si>
  <si>
    <t>Latino Fling</t>
  </si>
  <si>
    <t>B S Hughes</t>
  </si>
  <si>
    <t>close up in touch, switched right and headway before 3 out where led, soon pushed along, 3 lengths ahead 2 out, 2 lengths ahead approaching last, stayed on well run-in</t>
  </si>
  <si>
    <t>47653-1</t>
  </si>
  <si>
    <t>Nextdoortoalice</t>
  </si>
  <si>
    <t>disputed lead, ridden and headed before 3 out, dropped to last 2 out, weakened approaching last</t>
  </si>
  <si>
    <t>240/3P5-</t>
  </si>
  <si>
    <t>104</t>
  </si>
  <si>
    <t>Pure Theatre</t>
  </si>
  <si>
    <t>Jack Martin</t>
  </si>
  <si>
    <t>disputed lead, nodded on landing 1st, ridden and headed before 3 out where not fluent, not fluent 2 out, hit last, soon weakened</t>
  </si>
  <si>
    <t>5021-31</t>
  </si>
  <si>
    <t>Walk Of No Shame</t>
  </si>
  <si>
    <t>Jonjo ONeill</t>
  </si>
  <si>
    <t>close up in touch, ridden before 7th, headway to briefly lead before 3 out where not fluent, soon dropped to rear, rallied into 2nd 2 out, 2 lengths down approaching last, kept on run-in, held by winner</t>
  </si>
  <si>
    <t>15126-3</t>
  </si>
  <si>
    <t>#bepartofit Handicap Hurdle</t>
  </si>
  <si>
    <t>3m 57.12s</t>
  </si>
  <si>
    <t>Pillar Of Steel</t>
  </si>
  <si>
    <t>held up in rear, ridden and outpaced before 3 out, no impression before 2 out, tailed off before last</t>
  </si>
  <si>
    <t>264338-</t>
  </si>
  <si>
    <t>146</t>
  </si>
  <si>
    <t>Playtogetaway</t>
  </si>
  <si>
    <t>chased leader, 1 length down 3 out, travelling best 2 out where disputed lead, still to be asked effort approaching last, soon ridden and led outright, asserted close home</t>
  </si>
  <si>
    <t>F/69451-</t>
  </si>
  <si>
    <t>8/11</t>
  </si>
  <si>
    <t>Bannister (FR)</t>
  </si>
  <si>
    <t>led, soon clear, reduced advantage 4th, 1 length ahead 3 out, soon ridden, disputed lead 2 out, every chance approaching last, soon headed, no extra close home</t>
  </si>
  <si>
    <t>21456-5</t>
  </si>
  <si>
    <t>Black Buble (FR)</t>
  </si>
  <si>
    <t>Lily Pinchin</t>
  </si>
  <si>
    <t>midfield, ridden and outpaced before 3 out where not fluent, soon dropped to last, tailed off before last</t>
  </si>
  <si>
    <t>21PP47/</t>
  </si>
  <si>
    <t>410</t>
  </si>
  <si>
    <t>Peak Packaging Maiden Hurdle (Arc Summer Novices' Brush Hurdle Series Qualifier) (GBB Race)</t>
  </si>
  <si>
    <t>3m 59.07s</t>
  </si>
  <si>
    <t>Amalfi Bay</t>
  </si>
  <si>
    <t>prominent, ridden and dropped to rear before 3 out, tailed off before last</t>
  </si>
  <si>
    <t>Emanate</t>
  </si>
  <si>
    <t>N P Mulholland</t>
  </si>
  <si>
    <t>held up in rear, ridden and outpaced before 3 out, weakened before last</t>
  </si>
  <si>
    <t>4-5</t>
  </si>
  <si>
    <t>Hidol Du Livet (FR)</t>
  </si>
  <si>
    <t>made all, soon clear, pressed for lead 3 out, soon ridden, 2 lengths clear 2 out, 4 lengths clear approaching last, extended advantage run in, readily</t>
  </si>
  <si>
    <t>P/4-5</t>
  </si>
  <si>
    <t>9½</t>
  </si>
  <si>
    <t>Islebriand (FR)</t>
  </si>
  <si>
    <t>held up in rear, headway into midfield before 3 out where jumped right, soon driven and no impression, tailed off before last</t>
  </si>
  <si>
    <t>3/5-</t>
  </si>
  <si>
    <t>375</t>
  </si>
  <si>
    <t>Painless Potter</t>
  </si>
  <si>
    <t>S Lycett</t>
  </si>
  <si>
    <t>Aidan Coleman</t>
  </si>
  <si>
    <t>held up in rear, headway to press leader 3 out, soon ridden, edged left 2 out, kept on run-in, no match for winner</t>
  </si>
  <si>
    <t>33/U-</t>
  </si>
  <si>
    <t>334 (15F)</t>
  </si>
  <si>
    <t>Rick Blaine</t>
  </si>
  <si>
    <t>Harrison Beswick</t>
  </si>
  <si>
    <t>midfield, headway to chase leader before 5th, ridden before 3 out where not fluent, soon outpaced, stayed on into 3rd run-in</t>
  </si>
  <si>
    <t>(21F)</t>
  </si>
  <si>
    <t>Ruler Legend</t>
  </si>
  <si>
    <t>midfield, headway to press leader 3 out, soon pushed along, edged left 2 out, weakened approaching last</t>
  </si>
  <si>
    <t>(227F)</t>
  </si>
  <si>
    <t>1/1</t>
  </si>
  <si>
    <t>Chelsea Annie</t>
  </si>
  <si>
    <t>James Best</t>
  </si>
  <si>
    <t>midfield, ridden and dropped to last before 3 out, tailed off 2 out</t>
  </si>
  <si>
    <t>Invest With Kim Bayliss Wealth Management Handicap Hurdle</t>
  </si>
  <si>
    <t>5m 51.64s</t>
  </si>
  <si>
    <t>Tiger Orchid</t>
  </si>
  <si>
    <t>Charlie Hammond</t>
  </si>
  <si>
    <t>took keen hold in rear, headway to press leaders 3 out, soon driven, every chance approaching last, soon weakened</t>
  </si>
  <si>
    <t>32513-6</t>
  </si>
  <si>
    <t>Im A Starman</t>
  </si>
  <si>
    <t>M G Rimell</t>
  </si>
  <si>
    <t>midfield, not fluent 2nd, ridden before 3 out, outpaced 2 out, 5th approaching last, stayed on run-in, took 2nd close home</t>
  </si>
  <si>
    <t>83P2-PV</t>
  </si>
  <si>
    <t>Lelantos</t>
  </si>
  <si>
    <t>disputed lead, headed 3 out, soon ridden, slightly hampered by rival 2 out, 1 length down approaching last, kept on same pace run-in</t>
  </si>
  <si>
    <t>312P3-7</t>
  </si>
  <si>
    <t>The Gooner</t>
  </si>
  <si>
    <t>disputed leader, ridden and headed before 3 out, soon outpaced, no impression approaching last</t>
  </si>
  <si>
    <t>1/334-</t>
  </si>
  <si>
    <t>128</t>
  </si>
  <si>
    <t>Dicey Rielly</t>
  </si>
  <si>
    <t>midfield, headway to press leader 3 out, travelling best when led 2 out where edged right, soon ridden, 1 length ahead approaching last, soon shot clear, readily</t>
  </si>
  <si>
    <t>426F1-5</t>
  </si>
  <si>
    <t>Deer Hunter</t>
  </si>
  <si>
    <t>midfield, ridden and outpaced before 3 out, kept on same pace approaching last</t>
  </si>
  <si>
    <t>30/PP-P3</t>
  </si>
  <si>
    <t>Listowel (IRE)</t>
  </si>
  <si>
    <t>Irish EBF Median Sires Series Maiden (IRE Incentive Race)</t>
  </si>
  <si>
    <t>6f 60y</t>
  </si>
  <si>
    <t>Good (Good to Yielding in places)</t>
  </si>
  <si>
    <t>1m 21.06s</t>
  </si>
  <si>
    <t>Dandy Lichious</t>
  </si>
  <si>
    <t>G M Lyons</t>
  </si>
  <si>
    <t>J J G Ryan</t>
  </si>
  <si>
    <t>tracked leaders, 5th halfway, ridden over 2f out, no extra 1 1/2f out</t>
  </si>
  <si>
    <t>64</t>
  </si>
  <si>
    <t>Elliptical</t>
  </si>
  <si>
    <t>M P Sheehy</t>
  </si>
  <si>
    <t>held up in mid-division, ridden on outer 2f out, stayed on into 5th under 1f out, kept on same pace final furlong</t>
  </si>
  <si>
    <t>84</t>
  </si>
  <si>
    <t>Poppadom</t>
  </si>
  <si>
    <t>A Slattery</t>
  </si>
  <si>
    <t>B M Coen</t>
  </si>
  <si>
    <t>rear of mid-division best, pushed along towards rear halfway, kept on one pace inside final furlong</t>
  </si>
  <si>
    <t>Layoftheland</t>
  </si>
  <si>
    <t>Sean Davis</t>
  </si>
  <si>
    <t>G P Halpin</t>
  </si>
  <si>
    <t>tracked leaders, 4th halfway, ridden 2f out, no impression on leaders in 3rd 1f out, no extra final furlong</t>
  </si>
  <si>
    <t>Bruce Lightning</t>
  </si>
  <si>
    <t>P Martin</t>
  </si>
  <si>
    <t>J Kearney</t>
  </si>
  <si>
    <t>dwelt, soon mid-division, ridden and no impression 2f out, kept on one pace</t>
  </si>
  <si>
    <t>Harry The Rogue</t>
  </si>
  <si>
    <t>A J Slattery</t>
  </si>
  <si>
    <t>mid-division, ridden 2f out, no impression in 7th 1f out, kept on same pace final furlong</t>
  </si>
  <si>
    <t>Motor City</t>
  </si>
  <si>
    <t>J M Barrett</t>
  </si>
  <si>
    <t>G M Ryan</t>
  </si>
  <si>
    <t>close up and disputed, tracked leaders after 1 1/2f, 3rd halfway, ridden over 2f out, no extra 1 1/2f out, weakened</t>
  </si>
  <si>
    <t>A Daughtersdelight</t>
  </si>
  <si>
    <t>Patrick Magee</t>
  </si>
  <si>
    <t>R C Colgan</t>
  </si>
  <si>
    <t>dwelt, towards rear and pushed along early, ridden and no extra over 2f out</t>
  </si>
  <si>
    <t>Blame Thechampagne</t>
  </si>
  <si>
    <t>N M Crosse</t>
  </si>
  <si>
    <t>pushed along to be prominent on outer, soon tracked leaders, 6th halfway, ridden over 2f out, no impression 2f out, kept on one pace</t>
  </si>
  <si>
    <t>445</t>
  </si>
  <si>
    <t>Francoise Ardy</t>
  </si>
  <si>
    <t>Michael Fenton</t>
  </si>
  <si>
    <t>J A Powell</t>
  </si>
  <si>
    <t>always towards rear, ridden in rear over 2f out, no impression</t>
  </si>
  <si>
    <t>Mary The Priest</t>
  </si>
  <si>
    <t>J G Murphy</t>
  </si>
  <si>
    <t>G F Carroll</t>
  </si>
  <si>
    <t>disputed, led after 1 1/2f, ridden to assert under 2f out, kept on well final furlong</t>
  </si>
  <si>
    <t>63</t>
  </si>
  <si>
    <t>Scorchio</t>
  </si>
  <si>
    <t>Jack W Davison</t>
  </si>
  <si>
    <t>R P Whelan</t>
  </si>
  <si>
    <t>disputed, tracked leader after 1 1/2f, ridden 2f out, kept on inside final furlong without reaching winner</t>
  </si>
  <si>
    <t>Byzantine Empress</t>
  </si>
  <si>
    <t>Kevin Coleman</t>
  </si>
  <si>
    <t>M Mjoka</t>
  </si>
  <si>
    <t>prominent early, soon settled behind leaders, 7th halfway, ridden 2f out, no impression in 4th 1f out, kept on same pace final furlong</t>
  </si>
  <si>
    <t>48</t>
  </si>
  <si>
    <t>Parish Record</t>
  </si>
  <si>
    <t>J S Bolger</t>
  </si>
  <si>
    <t>R P Cleary</t>
  </si>
  <si>
    <t>mid-division best, ridden and no impression 2f out, kept on one pace</t>
  </si>
  <si>
    <t>Pat Smullen Handicap</t>
  </si>
  <si>
    <t>1m 20.08s</t>
  </si>
  <si>
    <t>Warrior Brave</t>
  </si>
  <si>
    <t>Ross Osullivan</t>
  </si>
  <si>
    <t>soon disputed, led before halfway, ridden 2f out, asserted 1 1/2f out, kept on strongly final furlong, comfortably</t>
  </si>
  <si>
    <t>94406-8</t>
  </si>
  <si>
    <t>Furnace Creek</t>
  </si>
  <si>
    <t>Joseph Murray</t>
  </si>
  <si>
    <t>mid-division, ridden 2f out, stayed on into 4th 1f out, kept on same pace final furlong</t>
  </si>
  <si>
    <t>27100-0</t>
  </si>
  <si>
    <t>53</t>
  </si>
  <si>
    <t>Half Nutz</t>
  </si>
  <si>
    <t>A McGuinness</t>
  </si>
  <si>
    <t>Adam Caffrey</t>
  </si>
  <si>
    <t>dwelt and rear, switched left and ridden 1 1/2f out, 9th 1f out, kept on one pace final furlong</t>
  </si>
  <si>
    <t>583607</t>
  </si>
  <si>
    <t>Fly To Glory</t>
  </si>
  <si>
    <t>P J Murphy</t>
  </si>
  <si>
    <t>soon led and disputed, headed before halfway, ridden in 2nd 2f out, no impression on leader 1 1/2f out, no extra final furlong</t>
  </si>
  <si>
    <t>13057-0</t>
  </si>
  <si>
    <t>Coumshingaun</t>
  </si>
  <si>
    <t>C Ngcobo</t>
  </si>
  <si>
    <t>dwelt, soon mid-division, ridden into 6th 2f out, stayed on into 2nd 1f out, no impression on winner, kept on same pace final furlong</t>
  </si>
  <si>
    <t>50-00U4</t>
  </si>
  <si>
    <t>Karaoke</t>
  </si>
  <si>
    <t>D McMonagle</t>
  </si>
  <si>
    <t>tracked leaders, 5th halfway, ridden 2f out, soon no extra</t>
  </si>
  <si>
    <t>216-5</t>
  </si>
  <si>
    <t>56</t>
  </si>
  <si>
    <t>Nine Tales</t>
  </si>
  <si>
    <t>R Hackett</t>
  </si>
  <si>
    <t>tracked leaders, ran freely early, 4th halfway, ridden 2f out, no extra over 1f out</t>
  </si>
  <si>
    <t>536/8-00</t>
  </si>
  <si>
    <t>69</t>
  </si>
  <si>
    <t>Downforce</t>
  </si>
  <si>
    <t>W McCreery</t>
  </si>
  <si>
    <t>W J Lee</t>
  </si>
  <si>
    <t>mid-division, ridden 2f out, 6th 1f out, kept on final furlong</t>
  </si>
  <si>
    <t>10-5406</t>
  </si>
  <si>
    <t>Gobi Star</t>
  </si>
  <si>
    <t>dwelt, rear of mid-division best, towards rear halfway, ridden and no impression 2f out</t>
  </si>
  <si>
    <t>6-72507</t>
  </si>
  <si>
    <t>Fox Degree</t>
  </si>
  <si>
    <t>Miss McGivern</t>
  </si>
  <si>
    <t>C D Hayes</t>
  </si>
  <si>
    <t>dwelt and towards rear, ridden in 9th 2f out, soon no impression</t>
  </si>
  <si>
    <t>412809-</t>
  </si>
  <si>
    <t>220</t>
  </si>
  <si>
    <t>Soi Dao</t>
  </si>
  <si>
    <t>towards rear, ridden 2f out, ran on well on outer inside final furlong</t>
  </si>
  <si>
    <t>1326-00</t>
  </si>
  <si>
    <t>Inventor</t>
  </si>
  <si>
    <t>Gillian Scott</t>
  </si>
  <si>
    <t>C Horgan</t>
  </si>
  <si>
    <t>slowly into stride, towards rear for most, ridden and no impression 2f out</t>
  </si>
  <si>
    <t>12470-0</t>
  </si>
  <si>
    <t>Las Cuatro (USA)</t>
  </si>
  <si>
    <t>L F Roche</t>
  </si>
  <si>
    <t>tracked leaders early, mid-division in 6th halfway, ridden and no extra 2f out, weakened</t>
  </si>
  <si>
    <t>33-4</t>
  </si>
  <si>
    <t>Maggie Thunder</t>
  </si>
  <si>
    <t>G Hassett</t>
  </si>
  <si>
    <t>Siobhan Rutledge</t>
  </si>
  <si>
    <t>broke well and disputed early, tracked leaders after 1f, 3rd halfway, ridden in 4th 2f out, no extra over 1f out</t>
  </si>
  <si>
    <t>533985-</t>
  </si>
  <si>
    <t>302</t>
  </si>
  <si>
    <t>-</t>
  </si>
  <si>
    <t>=sum( - )</t>
  </si>
  <si>
    <t>Shay Rooney Handicap</t>
  </si>
  <si>
    <t>7f 15y</t>
  </si>
  <si>
    <t>1m 31.09s</t>
  </si>
  <si>
    <t>Dazzling Spirit</t>
  </si>
  <si>
    <t>T Mullins</t>
  </si>
  <si>
    <t>slowly into stride and rear, ridden to progress under 2f out, stayed on into 6th 1f out, kept on final furlong</t>
  </si>
  <si>
    <t>10110-0</t>
  </si>
  <si>
    <t>Allo Arry</t>
  </si>
  <si>
    <t>held up, ridden into 7th 2f out, no extra 1 1/2f out</t>
  </si>
  <si>
    <t>9455-</t>
  </si>
  <si>
    <t>280</t>
  </si>
  <si>
    <t>Maid To Shine</t>
  </si>
  <si>
    <t>mid-division, 6th halfway, ridden in 5th 2f out, no impression over 1f out, kept on same pace final furlong</t>
  </si>
  <si>
    <t>33-5410</t>
  </si>
  <si>
    <t>Super Cub</t>
  </si>
  <si>
    <t>Denis Hogan</t>
  </si>
  <si>
    <t>J M Sheridan</t>
  </si>
  <si>
    <t>tracked leaders, 5th halfway, ridden and switched to outer 2f out, no impression over 1f out, kept on inside final furlong</t>
  </si>
  <si>
    <t>805652</t>
  </si>
  <si>
    <t>Rock Etoile</t>
  </si>
  <si>
    <t>tracked leaders, 3rd halfway, ridden in 4th 2f out, no extra over 1f out</t>
  </si>
  <si>
    <t>7-D4131</t>
  </si>
  <si>
    <t>Chestnutter</t>
  </si>
  <si>
    <t>N Meade</t>
  </si>
  <si>
    <t>held up in mid-division, ridden towards rear 2f out, soon no extra</t>
  </si>
  <si>
    <t>0/6746-0</t>
  </si>
  <si>
    <t>Linger For Longer</t>
  </si>
  <si>
    <t>A Leahy</t>
  </si>
  <si>
    <t>tracked leaders, 4th halfway, ridden in 3rd 2f out, no impression on leader in 2nd 1 1/2f out, kept on same pace</t>
  </si>
  <si>
    <t>0257-30</t>
  </si>
  <si>
    <t>Winemaker (FR)</t>
  </si>
  <si>
    <t>Diego Dias</t>
  </si>
  <si>
    <t>disputed early, tracked leader after 1f, ridden in 2nd 2f out, led 1 1/2f out, asserted over 1f out, kept on strongly final furlong</t>
  </si>
  <si>
    <t>150-</t>
  </si>
  <si>
    <t>230</t>
  </si>
  <si>
    <t>Monty Man</t>
  </si>
  <si>
    <t>Laura Hourigan</t>
  </si>
  <si>
    <t>always towards rear, ridden and no extra over 2f out, weakened</t>
  </si>
  <si>
    <t>051-676</t>
  </si>
  <si>
    <t>Sense Of Security</t>
  </si>
  <si>
    <t>J Larkin</t>
  </si>
  <si>
    <t>J Coen</t>
  </si>
  <si>
    <t>soon disputed, led after 1f, 4-length advantage halfway, ridden and reduced advantage over 2f out, headed 1 1/2f out, no extra over 1f out</t>
  </si>
  <si>
    <t>24-3174</t>
  </si>
  <si>
    <t>Wee Pablo</t>
  </si>
  <si>
    <t>H Rogers</t>
  </si>
  <si>
    <t>slowly into stride and rear, ridden 2f out, under pressure in 8th 1f out, kept on one pace final furlong</t>
  </si>
  <si>
    <t>5449-00</t>
  </si>
  <si>
    <t>Shamastar</t>
  </si>
  <si>
    <t>D Marnane</t>
  </si>
  <si>
    <t>mid-division best, ridden 2f out, no extra 1 1/2f out</t>
  </si>
  <si>
    <t>7-600</t>
  </si>
  <si>
    <t>Anglo Printers Remembering John H. Kierans Fillies &amp; Mares Maiden</t>
  </si>
  <si>
    <t>1m</t>
  </si>
  <si>
    <t>1m 43.65s</t>
  </si>
  <si>
    <t>Alessia Fernanda</t>
  </si>
  <si>
    <t>D K Weld</t>
  </si>
  <si>
    <t>tracked leaders early, mid-division after 2f, ridden into 5th 2f out, 3rd 1f out, kept on same pace final furlong</t>
  </si>
  <si>
    <t>Cyber Attack</t>
  </si>
  <si>
    <t>G P Cromwell</t>
  </si>
  <si>
    <t>soon prominent, tracked leader after 1f, 3rd halfway, ridden in 4th 2f out, no impression 1 1/2f out, kept on one pace</t>
  </si>
  <si>
    <t>4635-89</t>
  </si>
  <si>
    <t>Elsas Pride</t>
  </si>
  <si>
    <t>J A Stack</t>
  </si>
  <si>
    <t>held up in mid-division, ridden towards rear 2f out, soon no impression</t>
  </si>
  <si>
    <t>Feach Amach</t>
  </si>
  <si>
    <t>b   es</t>
  </si>
  <si>
    <t>pushed along to dispute, led after 1f, ridden 2f out, headed 1f out, kept on same pace final furlong</t>
  </si>
  <si>
    <t>04-248</t>
  </si>
  <si>
    <t>Hotaugustnight</t>
  </si>
  <si>
    <t>mid-division early, closer on outer and tracked leaders after 2f, 4th halfway, ridden in 3rd 2f out, no impression 1 1/2f out, kept on one pace</t>
  </si>
  <si>
    <t>03</t>
  </si>
  <si>
    <t>Operatic Artist</t>
  </si>
  <si>
    <t>held up ridden, ridden to progress on outer 2f out, 6th 1 1/2f out, kept on final furlong</t>
  </si>
  <si>
    <t>55-</t>
  </si>
  <si>
    <t>228</t>
  </si>
  <si>
    <t>Perfect Bliss</t>
  </si>
  <si>
    <t>L Comer</t>
  </si>
  <si>
    <t>dwelt, always towards rear, ridden 3f out, no extra 2f out, weakened</t>
  </si>
  <si>
    <t>90</t>
  </si>
  <si>
    <t>Perfect Poise</t>
  </si>
  <si>
    <t>disputed briefly, soon tracked leaders, 5th halfway, ridden in 6th 2f out, no extra 1 1/2f out</t>
  </si>
  <si>
    <t>6-5</t>
  </si>
  <si>
    <t>Phases Of Venus</t>
  </si>
  <si>
    <t>P Twomey</t>
  </si>
  <si>
    <t>held up, 8th halfway, ridden 2f out, no impression 1 1/2f out, kept on one pace</t>
  </si>
  <si>
    <t>44</t>
  </si>
  <si>
    <t>Satin</t>
  </si>
  <si>
    <t>tracked leaders, 2nd halfway, ridden 2f out, stayed on to lead 1f out, kept on strongly final furlong</t>
  </si>
  <si>
    <t>U60-</t>
  </si>
  <si>
    <t>266</t>
  </si>
  <si>
    <t>Irish Stallion Farms EBF Median Auction Race</t>
  </si>
  <si>
    <t>1m 44.14s</t>
  </si>
  <si>
    <t>Grey Leader</t>
  </si>
  <si>
    <t>prominent briefly, soon tracked leaders, 3rd halfway, 2nd over 2f out, soon ridden, under pressure in 3rd and slightly hampered 1 1/2f out, 2nd over 1f out, stayed on to challenge inside final furlong, led last 50 yards, kept on well close home</t>
  </si>
  <si>
    <t>45</t>
  </si>
  <si>
    <t>Roman Hands</t>
  </si>
  <si>
    <t>S T McCullagh</t>
  </si>
  <si>
    <t>disputed, led after 1f, ridden 2f out, drifted slightly right 1 1/2f out, strongly pressed inside final furlong, headed last 50 yards, held close home</t>
  </si>
  <si>
    <t>521-2</t>
  </si>
  <si>
    <t>Tiverton</t>
  </si>
  <si>
    <t>held up in 4th, 3rd over 2f out, ridden into 2nd 1 1/2f out, no extra in 3rd over 1f out, kept on one pace final furlong</t>
  </si>
  <si>
    <t>2218-7</t>
  </si>
  <si>
    <t>92</t>
  </si>
  <si>
    <t>Cosmic Invasion</t>
  </si>
  <si>
    <t>H de Bromhead</t>
  </si>
  <si>
    <t>held up in rear, ran freely, ridden into 4th under 2f out, under pressure on outer over 1f out, kept on into 3rd inside final furlong, no impression on leaders</t>
  </si>
  <si>
    <t>46456-5</t>
  </si>
  <si>
    <t>Sioux Spirit</t>
  </si>
  <si>
    <t>K J Condon</t>
  </si>
  <si>
    <t>disputed early, tracked leader after 1f, 2nd halfway, ridden and no extra 2f out, weakened 1 1/2f out</t>
  </si>
  <si>
    <t>317-994</t>
  </si>
  <si>
    <t>John Thomas McNamara Handicap</t>
  </si>
  <si>
    <t>1m 44.32s</t>
  </si>
  <si>
    <t>Ifitwasme</t>
  </si>
  <si>
    <t>E McNamara</t>
  </si>
  <si>
    <t>C P McNamara</t>
  </si>
  <si>
    <t>towards rear, ridden over 2f out, progress between horses 1 1/2f out, 4th 1f out, kept on same pace final furlong</t>
  </si>
  <si>
    <t>60-79</t>
  </si>
  <si>
    <t>Sunday Evening</t>
  </si>
  <si>
    <t>tracked leaders early, 5th halfway, ridden and no extra 2 1/2f out</t>
  </si>
  <si>
    <t>007</t>
  </si>
  <si>
    <t>Arancha (USA)</t>
  </si>
  <si>
    <t>tracked leaders, 4th halfway, ridden in 3rd 2 1/2f out, no impression 1 1/2f out, no extra over 1f out</t>
  </si>
  <si>
    <t>8-79</t>
  </si>
  <si>
    <t>Drop The Dip</t>
  </si>
  <si>
    <t>T Gibney</t>
  </si>
  <si>
    <t>led and disputed, led approaching halfway, 3-length advantage over 2f out, ridden 1 1/2f out, kept on well from over 1f out</t>
  </si>
  <si>
    <t>8880-80</t>
  </si>
  <si>
    <t>Amemri</t>
  </si>
  <si>
    <t>mid-division, ridden to close in 4th 2f out, 2nd 1 1/2f out, kept on final furlong without reaching winner</t>
  </si>
  <si>
    <t>74-0188</t>
  </si>
  <si>
    <t>Lady Skipper</t>
  </si>
  <si>
    <t>Barry J Fitzgerald</t>
  </si>
  <si>
    <t>Kyanna Van Buuren</t>
  </si>
  <si>
    <t>tracked leaders, 3rd and checked halfway, ridden in 4th 2 1/2f out, no extra under 2f out</t>
  </si>
  <si>
    <t>795395-</t>
  </si>
  <si>
    <t>246</t>
  </si>
  <si>
    <t>Not Even Maybe</t>
  </si>
  <si>
    <t>M Mulvany</t>
  </si>
  <si>
    <t>dwelt slightly and pushed along in rear early, ridden on outer 2f out, stayed on into 6th 1f out, kept on same pace final furlong</t>
  </si>
  <si>
    <t>-084258</t>
  </si>
  <si>
    <t>Pearl Of Malta</t>
  </si>
  <si>
    <t>P F ODonnell</t>
  </si>
  <si>
    <t>C D Maxwell</t>
  </si>
  <si>
    <t>held up towards rear, ridden into 7th 2 1/2f out, no impression 2f out, kept on one pace</t>
  </si>
  <si>
    <t>700-</t>
  </si>
  <si>
    <t>213</t>
  </si>
  <si>
    <t>Water Mint</t>
  </si>
  <si>
    <t>Tom Kiely Marshall</t>
  </si>
  <si>
    <t>led and disputed, 2nd approaching halfway, ridden 2 1/2f out, no extra over 1 1/2f out</t>
  </si>
  <si>
    <t>569-082</t>
  </si>
  <si>
    <t>Lightupthesky</t>
  </si>
  <si>
    <t>K Prendergast</t>
  </si>
  <si>
    <t>held up in mid-division, ridden into 6th 2f out, stayed on into 3rd 1f out, no extra inside final furlong</t>
  </si>
  <si>
    <t>0706-4</t>
  </si>
  <si>
    <t>Oliver Broderick Maiden</t>
  </si>
  <si>
    <t>1m 42.98s</t>
  </si>
  <si>
    <t>Angelus Griseo</t>
  </si>
  <si>
    <t>Keelan Dempsey</t>
  </si>
  <si>
    <t>disputed, tracked leader after 1f, 2nd halfway, ridden and no extra 2f out</t>
  </si>
  <si>
    <t>4-</t>
  </si>
  <si>
    <t>363</t>
  </si>
  <si>
    <t>Dream Escape</t>
  </si>
  <si>
    <t>mid-division, ridden towards rear 2 1/2f out, kept on one pace from over 1f out</t>
  </si>
  <si>
    <t>7-6</t>
  </si>
  <si>
    <t>Fernao</t>
  </si>
  <si>
    <t>soon tracked leaders, 3rd halfway, closed in 2nd 2 1/2f out, ridden to lead under 2f out, asserted over 1f out, stretched clear final furlong</t>
  </si>
  <si>
    <t>Golden Reel</t>
  </si>
  <si>
    <t>John ODonoghue</t>
  </si>
  <si>
    <t>dwelt and towards rear, ridden 3f out, kept on one pace from over 1f out</t>
  </si>
  <si>
    <t>Mid Life Crisis</t>
  </si>
  <si>
    <t>M Winters</t>
  </si>
  <si>
    <t>K J Leonard</t>
  </si>
  <si>
    <t>dwelt and rear, ridden and trailing before halfway, tailed off</t>
  </si>
  <si>
    <t>9-0</t>
  </si>
  <si>
    <t>Rock Basher</t>
  </si>
  <si>
    <t>dwelt and towards rear, ridden into 5th 2f out, no impression in 4th 1 1/2f out, kept on one pace</t>
  </si>
  <si>
    <t>Unterberg</t>
  </si>
  <si>
    <t>mid-division, pushed along briefly after 2f, ridden 3f out, no impression 2f out, kept on one pace final furlong</t>
  </si>
  <si>
    <t>7-5</t>
  </si>
  <si>
    <t>148</t>
  </si>
  <si>
    <t>Wrecking Ball Paul</t>
  </si>
  <si>
    <t>Paul Mulligan</t>
  </si>
  <si>
    <t>mid-division, progress into 4th halfway, ridden into 3rd 2f out, no impression on leader in 2nd 1f out, kept on same pace, dropped to 3rd closing stages</t>
  </si>
  <si>
    <t>/-33760</t>
  </si>
  <si>
    <t>God Knows</t>
  </si>
  <si>
    <t>R Brabazon</t>
  </si>
  <si>
    <t>tracked leaders early, mid-division in 5th halfway, ridden 2 1/2f out, stayed on into moderate 3rd 1f out, kept on into 2nd closing stages, no chance with winner</t>
  </si>
  <si>
    <t>Maggie And Me</t>
  </si>
  <si>
    <t>P F McEnery</t>
  </si>
  <si>
    <t>disputed, led after 1f, 6-length advantage halfway, reduced advantage 2 1/2f out, ridden and headed under 2f out, no extra over 1f out</t>
  </si>
  <si>
    <t>45-7720</t>
  </si>
  <si>
    <t>Tramore (IRE)</t>
  </si>
  <si>
    <t>Dunhill Mares Beginners Chase</t>
  </si>
  <si>
    <t>1m 7f 100y</t>
  </si>
  <si>
    <t>3m 49.10s</t>
  </si>
  <si>
    <t>Butterflyvespiere (FR)</t>
  </si>
  <si>
    <t>Peter Fahey</t>
  </si>
  <si>
    <t>S W Flanagan</t>
  </si>
  <si>
    <t>tracked leader, not fluent in 2nd at 5th, took closer order before 6th, no impression on clear leader before 2 out, kept on same pace, no chance with winner</t>
  </si>
  <si>
    <t>431/650-</t>
  </si>
  <si>
    <t>71</t>
  </si>
  <si>
    <t>Caddy Shack</t>
  </si>
  <si>
    <t>J A Berry</t>
  </si>
  <si>
    <t>Mr R A Berry</t>
  </si>
  <si>
    <t>in rear and slightly detached, detached before 5th, tailed off before 7th, no headway, never a factor, completely tailed off</t>
  </si>
  <si>
    <t>0P50P4-</t>
  </si>
  <si>
    <t>Heia (FR)</t>
  </si>
  <si>
    <t>W P Mullins</t>
  </si>
  <si>
    <t>P Townend</t>
  </si>
  <si>
    <t>made all, reduced lead before 6th, not fluent at 8th and 3 out, asserted and clear before 2 out, not fluent last, kept on well, easily</t>
  </si>
  <si>
    <t>021577-</t>
  </si>
  <si>
    <t>4/9</t>
  </si>
  <si>
    <t>Hope Des Blins (FR)</t>
  </si>
  <si>
    <t>J P Ryan</t>
  </si>
  <si>
    <t>L Quinlan</t>
  </si>
  <si>
    <t>tracked leader, 3rd after 5th, dropped to 4th before 6th where slight mistake, 3rd before 4 out, not fluent 3 out, under pressure 2 out where mistake, no extra in 4th run-in</t>
  </si>
  <si>
    <t>28FF5-4</t>
  </si>
  <si>
    <t>Return To Base</t>
  </si>
  <si>
    <t>G Elliott</t>
  </si>
  <si>
    <t>D J Gilligan</t>
  </si>
  <si>
    <t>in touch, 4th after 5th, improved to 3rd before 6th, 4th before 4 out, no impression before 2 out, kept on one pace in moderate 3rd run-in</t>
  </si>
  <si>
    <t>5P433-1</t>
  </si>
  <si>
    <t>Pickerdstown Handicap Chase</t>
  </si>
  <si>
    <t>2m 5f 50y</t>
  </si>
  <si>
    <t>5m 42.50s</t>
  </si>
  <si>
    <t>Quarry Lil</t>
  </si>
  <si>
    <t>Paul OFlynn</t>
  </si>
  <si>
    <t>G B Noonan</t>
  </si>
  <si>
    <t>prominent, 3rd before 8th, lost place 4 out, weakened after 3 out, pulled up before 2 out</t>
  </si>
  <si>
    <t>0038-68</t>
  </si>
  <si>
    <t>Eagle Terrace</t>
  </si>
  <si>
    <t>J J Hanlon</t>
  </si>
  <si>
    <t>J S McGarvey</t>
  </si>
  <si>
    <t>rear, mistake at 1st, some headway after 3 out, mistake 2 out, weakened</t>
  </si>
  <si>
    <t>49868-P</t>
  </si>
  <si>
    <t>O Mio Babbino</t>
  </si>
  <si>
    <t>Patrick Cronin</t>
  </si>
  <si>
    <t>Mr C J Shine</t>
  </si>
  <si>
    <t>in touch, dropped to 8th after 9th, progress to 6th before 2 out, under pressure and weakened before last</t>
  </si>
  <si>
    <t>3155-85</t>
  </si>
  <si>
    <t>Trickey Trix</t>
  </si>
  <si>
    <t>Dermot McLoughlin</t>
  </si>
  <si>
    <t>P J OHanlon</t>
  </si>
  <si>
    <t>in rear, not fluent at 1st, detached before 11th, no headway, never a factor, pulled up before 13th</t>
  </si>
  <si>
    <t>4901P-5</t>
  </si>
  <si>
    <t>Bearwithmenow</t>
  </si>
  <si>
    <t>J P Flavin</t>
  </si>
  <si>
    <t>D J OKeeffe</t>
  </si>
  <si>
    <t>in touch, 5th after 8th, lost place after 3 out, weakened 2 out</t>
  </si>
  <si>
    <t>71F803-</t>
  </si>
  <si>
    <t>Rule Of June</t>
  </si>
  <si>
    <t>L Casey</t>
  </si>
  <si>
    <t>towards rear, headway before 13th, ridden and no impression in 4th after 2 out, dropped to 5th last, kept on same pace run-in</t>
  </si>
  <si>
    <t>13650-3</t>
  </si>
  <si>
    <t>Elegant Dan</t>
  </si>
  <si>
    <t>D M OBrien</t>
  </si>
  <si>
    <t>J J Slevin</t>
  </si>
  <si>
    <t>in touch, 4th before 8th, improved to 2nd 4 out, led narrowly 2 out where not fluent and headed, led run-in, kept on best</t>
  </si>
  <si>
    <t>080/70-0</t>
  </si>
  <si>
    <t>Shantou Sisu</t>
  </si>
  <si>
    <t>W J Lanigan</t>
  </si>
  <si>
    <t>D E Mullins</t>
  </si>
  <si>
    <t>rear of mid-division, progress to 6th at 9th, lost place after 3 out, weakened before 2 out</t>
  </si>
  <si>
    <t>495P6-9</t>
  </si>
  <si>
    <t>Tiantu</t>
  </si>
  <si>
    <t>Paul Power</t>
  </si>
  <si>
    <t>Miss J M Cook</t>
  </si>
  <si>
    <t>towards rear, detached before 11th, no headway, never a factor, pulled up before 13th</t>
  </si>
  <si>
    <t>0/0468-P</t>
  </si>
  <si>
    <t>Agirlcalledchloe</t>
  </si>
  <si>
    <t>P J Rothwell</t>
  </si>
  <si>
    <t>S D Torrens</t>
  </si>
  <si>
    <t>tracked leader, 2nd before 8th, took closer order before 11th, 3rd 4 out, soon lost place and weakened, pulled up before last</t>
  </si>
  <si>
    <t>PP62P-6</t>
  </si>
  <si>
    <t>Double Windsor</t>
  </si>
  <si>
    <t>S F OKeeffe</t>
  </si>
  <si>
    <t>mid-division, kept wide in rear of mid-division after 10th, effort and progress on outer before 2 out, ridden into 4th last, kept on same pace run-in</t>
  </si>
  <si>
    <t>Golden Glen</t>
  </si>
  <si>
    <t>Brendan Maurice Walsh</t>
  </si>
  <si>
    <t>P T Enright</t>
  </si>
  <si>
    <t>rear of mid-division, 7th at 9th, lost place 4 out where mistake, weakened, pulled up after 3 out</t>
  </si>
  <si>
    <t>8043P-7</t>
  </si>
  <si>
    <t>Seskin Flyer</t>
  </si>
  <si>
    <t>P Carey</t>
  </si>
  <si>
    <t>C M Quirke</t>
  </si>
  <si>
    <t>towards rear, headway before 4 out, 3rd 3 out, ridden and no impression on leaders before last, kept on same pace run-in</t>
  </si>
  <si>
    <t>075P5-6</t>
  </si>
  <si>
    <t>Rudy Catrail</t>
  </si>
  <si>
    <t>E Sheehy</t>
  </si>
  <si>
    <t>G P Brouder</t>
  </si>
  <si>
    <t>led, increased advantage before 3rd, reduced lead before 11th, headed 2 out, soon led narrowly, mistake last and headed run-in, kept on, held</t>
  </si>
  <si>
    <t>69P70-U</t>
  </si>
  <si>
    <t>Visit West Waterford Maiden Hurdle</t>
  </si>
  <si>
    <t>2m 175y</t>
  </si>
  <si>
    <t>3m 55.40s</t>
  </si>
  <si>
    <t>Leviosa</t>
  </si>
  <si>
    <t>S Fahey</t>
  </si>
  <si>
    <t>B P Kennedy</t>
  </si>
  <si>
    <t>mid-division, mistake at 1st, in touch before 3rd, not fluent in 6th at 6th, under pressure in 5th after 3 out, soon weakened</t>
  </si>
  <si>
    <t>8/5-</t>
  </si>
  <si>
    <t>387 (11F)</t>
  </si>
  <si>
    <t>Another Jiver</t>
  </si>
  <si>
    <t>A M OGrady</t>
  </si>
  <si>
    <t>towards rear, moderate 10th after 6th, weakened after 3 out, never a factor</t>
  </si>
  <si>
    <t>P/</t>
  </si>
  <si>
    <t>440</t>
  </si>
  <si>
    <t>Garcol</t>
  </si>
  <si>
    <t>T OBrien</t>
  </si>
  <si>
    <t>J P Shinnick</t>
  </si>
  <si>
    <t>rear of mid-division, moderate 9th after 6th, no impression after 3 out</t>
  </si>
  <si>
    <t>Rule The Wind</t>
  </si>
  <si>
    <t>B Hayes</t>
  </si>
  <si>
    <t>in touch, headway before 4th, ran wide after 4th, 3rd after 6th, no impression on leaders 2 out, kept on one pace in moderate 3rd, not fluent last</t>
  </si>
  <si>
    <t>72-7</t>
  </si>
  <si>
    <t>The Folkes Tiara</t>
  </si>
  <si>
    <t>led, headed before 4th, on terms before 3 out, ridden and headed last, kept on same pace run-in</t>
  </si>
  <si>
    <t>422423-</t>
  </si>
  <si>
    <t>Tudor Manor</t>
  </si>
  <si>
    <t>P J Flynn</t>
  </si>
  <si>
    <t>tracked leader, not fluent at 2nd, in touch before 4th, 4th after 6th, 5th 4 out where mistake and fell</t>
  </si>
  <si>
    <t>562/2-</t>
  </si>
  <si>
    <t>364 (15F)</t>
  </si>
  <si>
    <t>Fair Damsel</t>
  </si>
  <si>
    <t>S OCallaghan</t>
  </si>
  <si>
    <t>rear of mid-division, moderate 8th after 6th, effort and progress after 3 out, no extra 2 out</t>
  </si>
  <si>
    <t>/-</t>
  </si>
  <si>
    <t>(215F)</t>
  </si>
  <si>
    <t>Honey Roll Over</t>
  </si>
  <si>
    <t>mid-division, moderate 7th after 6th, weakened before 3 out</t>
  </si>
  <si>
    <t>46P44-9</t>
  </si>
  <si>
    <t>Katou</t>
  </si>
  <si>
    <t>tracked leader, mistake at 2nd, led before 4th, joined before 3 out, kept wide before 2 out where slight mistake, led narrowly last, driven out</t>
  </si>
  <si>
    <t>3-</t>
  </si>
  <si>
    <t>167</t>
  </si>
  <si>
    <t>Littletwinklestar</t>
  </si>
  <si>
    <t>Maike Magnussen</t>
  </si>
  <si>
    <t>N T Prendergast</t>
  </si>
  <si>
    <t>in touch, 5th at 6th, not fluent in 4th 3 out, no impression before 2 out, no extra in moderate 4th before last</t>
  </si>
  <si>
    <t>FP08-</t>
  </si>
  <si>
    <t>129</t>
  </si>
  <si>
    <t>Ofaolains Glory</t>
  </si>
  <si>
    <t>N Dooly</t>
  </si>
  <si>
    <t>J P OSullivan</t>
  </si>
  <si>
    <t>rear, moderate 11th after 6th, modest headway after 3 out, no impression after 2 out</t>
  </si>
  <si>
    <t>0-</t>
  </si>
  <si>
    <t>Where Has Shebeen</t>
  </si>
  <si>
    <t>S Fitzgerald</t>
  </si>
  <si>
    <t>always towards rear, no impression, never a factor</t>
  </si>
  <si>
    <t>Georgies Gal</t>
  </si>
  <si>
    <t>C Owens</t>
  </si>
  <si>
    <t>always in rear, no headway, never a factor</t>
  </si>
  <si>
    <t>Comeragh Wildlife Park Handicap Hurdle</t>
  </si>
  <si>
    <t>4m 1.50s</t>
  </si>
  <si>
    <t>Cruisin Susan</t>
  </si>
  <si>
    <t>Mr J P Berry</t>
  </si>
  <si>
    <t>towards rear, 10th after 6th, headway after 3 out, no impression in 5th after 2 out</t>
  </si>
  <si>
    <t>66741P-</t>
  </si>
  <si>
    <t>216</t>
  </si>
  <si>
    <t>Red Striker</t>
  </si>
  <si>
    <t>Andrew McNamara</t>
  </si>
  <si>
    <t>in touch, dropped to 8th after 6th, lost place and weakened before 2 out</t>
  </si>
  <si>
    <t>1461P-P</t>
  </si>
  <si>
    <t>Iurkash (FR)</t>
  </si>
  <si>
    <t>Sean Doyle</t>
  </si>
  <si>
    <t>Mr J W Hendrick</t>
  </si>
  <si>
    <t>rear of mid-division, 7th after 6th, progress before 2 out, improved to 3rd after 2 out, ridden and kept on in 3rd run-in, never nearer</t>
  </si>
  <si>
    <t>637070-</t>
  </si>
  <si>
    <t>124</t>
  </si>
  <si>
    <t>Shes My Getaway</t>
  </si>
  <si>
    <t>rear, 14th after 6th, some headway before 2 out, no extra after 2 out</t>
  </si>
  <si>
    <t>500-</t>
  </si>
  <si>
    <t>195</t>
  </si>
  <si>
    <t>Hard Target</t>
  </si>
  <si>
    <t>David Harry Kelly</t>
  </si>
  <si>
    <t>D F ORegan</t>
  </si>
  <si>
    <t>towards rear, not fluent at 1st, 11th after 6th, headway before 2 out, ridden into 5th last, kept on without threatening in 4th closing stages</t>
  </si>
  <si>
    <t>336177-</t>
  </si>
  <si>
    <t>Depeche Mo</t>
  </si>
  <si>
    <t>Eric Larkin</t>
  </si>
  <si>
    <t>K M Donoghue</t>
  </si>
  <si>
    <t>tracked leader, led before 4th, headed before 2 out where not fluent and lost place, no extra before last</t>
  </si>
  <si>
    <t>0U000-2</t>
  </si>
  <si>
    <t>Huit Reflets (FR)</t>
  </si>
  <si>
    <t>Miss Elizabeth Doyle</t>
  </si>
  <si>
    <t>soon close up, mistake at 3rd, 5th after 6th, under pressure and lost place before 2 out, weakened after 2 out</t>
  </si>
  <si>
    <t>P4F09-3</t>
  </si>
  <si>
    <t>Vintage Gold</t>
  </si>
  <si>
    <t>mid-division, dropped to 9th after 6th, no impression before 2 out, no extra after 2 out</t>
  </si>
  <si>
    <t>00-8</t>
  </si>
  <si>
    <t>Maggie Walsh</t>
  </si>
  <si>
    <t>M J Bowe</t>
  </si>
  <si>
    <t>mid-division, took closer order before 5th, 6th after 6th, headway after 3 out, led before 2 out, kept on best run-in</t>
  </si>
  <si>
    <t>351680-</t>
  </si>
  <si>
    <t>Wendells Lass</t>
  </si>
  <si>
    <t>towards rear, 13th after 6th, headway after 3 out, closed 2 out, kept on in 2nd run-in, held</t>
  </si>
  <si>
    <t>0096-</t>
  </si>
  <si>
    <t>97</t>
  </si>
  <si>
    <t>Cracklinrose</t>
  </si>
  <si>
    <t>soon close up, not fluent at 5th, 3rd at 6th, lost place after 3 out, weakened before 2 out</t>
  </si>
  <si>
    <t>02433F-</t>
  </si>
  <si>
    <t>244</t>
  </si>
  <si>
    <t>Flyaway Maggie</t>
  </si>
  <si>
    <t>M Flannery</t>
  </si>
  <si>
    <t>P K Donovan</t>
  </si>
  <si>
    <t>soon led narrowly, headed before 4th, 4th at 6th, soon lost place and reminder, weakened after 3 out, pulled up before 2 out</t>
  </si>
  <si>
    <t>06406-0</t>
  </si>
  <si>
    <t>Fortfield Lady</t>
  </si>
  <si>
    <t>C Byrnes</t>
  </si>
  <si>
    <t>towards rear, 12th after 6th, effort and progress before 2 out, no extra in 7th after 2 out</t>
  </si>
  <si>
    <t>0883F5/</t>
  </si>
  <si>
    <t>610</t>
  </si>
  <si>
    <t>Grinn</t>
  </si>
  <si>
    <t>prominent on inner, took closer order after 2nd, 2nd at 6th, under pressure and lost place after 3 out, weakened before 2 out</t>
  </si>
  <si>
    <t>8650-00</t>
  </si>
  <si>
    <t>Copper Coast Maiden Hurdle</t>
  </si>
  <si>
    <t>2m 5f 120y</t>
  </si>
  <si>
    <t>5m 10.70s</t>
  </si>
  <si>
    <t>As Na Scamaill</t>
  </si>
  <si>
    <t>Leonard Paul Flynn</t>
  </si>
  <si>
    <t>M P OConnor</t>
  </si>
  <si>
    <t>prominent, not fluent at 2nd, moderate 3rd after 3rd, moderate 4th at 5th, under pressure and lost place before 3 out, weakened and pulled up before 2 out</t>
  </si>
  <si>
    <t>0090-</t>
  </si>
  <si>
    <t>217</t>
  </si>
  <si>
    <t>Be Fierce</t>
  </si>
  <si>
    <t>T M Walsh</t>
  </si>
  <si>
    <t>mid-division, progress to moderate 4th after 3rd, moderate 2nd at 5th, no impression on leader in 2nd 2 out where not fluent, dropped to 4th run-in, one paced</t>
  </si>
  <si>
    <t>4/5005-4</t>
  </si>
  <si>
    <t>Calazure</t>
  </si>
  <si>
    <t>mid-division, moderate 10th after 3rd, took closer order in moderate 3rd 3 out, lost place and weakened quickly before 2 out</t>
  </si>
  <si>
    <t>504-</t>
  </si>
  <si>
    <t>62</t>
  </si>
  <si>
    <t>Dinoland (FR)</t>
  </si>
  <si>
    <t>Mr A Harvey</t>
  </si>
  <si>
    <t>rear of mid-division, progress to moderate 5th after 3rd, headway before 2 out, kept on in 3rd run-in, no impression on easy winner</t>
  </si>
  <si>
    <t>778-09</t>
  </si>
  <si>
    <t>Great Island</t>
  </si>
  <si>
    <t>E Griffin</t>
  </si>
  <si>
    <t>R A Doyle</t>
  </si>
  <si>
    <t>towards rear, moderate 13th after 3rd, effort and progress after 4 out, stayed on after 3 out, not fluent in moderate 5th 2 out, kept on same pace before last, no threat</t>
  </si>
  <si>
    <t>8/069B-</t>
  </si>
  <si>
    <t>278</t>
  </si>
  <si>
    <t>Jimmy Boy</t>
  </si>
  <si>
    <t>W J Burke</t>
  </si>
  <si>
    <t>rear of mid-division, moderate 9th after 3rd, lost place and weakened after 3 out</t>
  </si>
  <si>
    <t>45090-5</t>
  </si>
  <si>
    <t>Lucky Two</t>
  </si>
  <si>
    <t>close up, dropped to moderate 6th after 3rd, moderate 5th after 4 out, lost place and weakened before 2 out</t>
  </si>
  <si>
    <t>7UP-</t>
  </si>
  <si>
    <t>Thunder</t>
  </si>
  <si>
    <t>tracked leader, kept wide, led after 1st, increased advantage at 2nd, clear after 3rd, over 20 lengths clear after 4th, not fluent at 5th and 3 out, reduced lead 2 out, not fluent last, easily</t>
  </si>
  <si>
    <t>7/8-5</t>
  </si>
  <si>
    <t>Boskill Borden</t>
  </si>
  <si>
    <t>P G Fahey</t>
  </si>
  <si>
    <t>Cian Cullinan</t>
  </si>
  <si>
    <t>towards rear, moderate 11th after 3rd, progress after 2 out, kept on one pace in moderate 6th before last</t>
  </si>
  <si>
    <t>60-5</t>
  </si>
  <si>
    <t>Emily In Paris</t>
  </si>
  <si>
    <t>D E Fitzgerald</t>
  </si>
  <si>
    <t>T Joseph Kelly</t>
  </si>
  <si>
    <t>in touch, dropped to moderate 7th after 3rd, moderate 6th after 4 out, headway to 3rd after 2 out, kept on in 2nd run-in, not trouble easy winner</t>
  </si>
  <si>
    <t>707-8</t>
  </si>
  <si>
    <t>Just Hannah</t>
  </si>
  <si>
    <t>C J Orr</t>
  </si>
  <si>
    <t>led, headed after 1st, moderate 2nd after 3rd, moderate 3rd at 5th, lost place after 3 out, weakened before 2 out</t>
  </si>
  <si>
    <t>8585U-9</t>
  </si>
  <si>
    <t>Myfiabellaevard</t>
  </si>
  <si>
    <t>Thomas Reilly</t>
  </si>
  <si>
    <t>towards rear, moderate 12th after 3rd, effort after 2 out, one paced</t>
  </si>
  <si>
    <t>07-7</t>
  </si>
  <si>
    <t>Texas Flame</t>
  </si>
  <si>
    <t>in rear, not fluent at 1st and 2nd, moderate 14th after 3rd, no impression, never a factor, pulled up after 3 out</t>
  </si>
  <si>
    <t>40-9P</t>
  </si>
  <si>
    <t>Copper Coast</t>
  </si>
  <si>
    <t>A P Kelly</t>
  </si>
  <si>
    <t>in touch, dropped to moderate 8th after 3rd, moderate 7th after 4 out, weakened after 3 out, pulled up before last</t>
  </si>
  <si>
    <t>0-99</t>
  </si>
  <si>
    <t>Annestown Handicap Hurdle</t>
  </si>
  <si>
    <t>5m 11.30s</t>
  </si>
  <si>
    <t>Cusp Of Carabelli</t>
  </si>
  <si>
    <t>D King</t>
  </si>
  <si>
    <t>in touch, mid-division after 1st, 6th before 3 out, weakened after 3 out, tailed off</t>
  </si>
  <si>
    <t>6PP54-7</t>
  </si>
  <si>
    <t>Story Rory</t>
  </si>
  <si>
    <t>K Callaghan</t>
  </si>
  <si>
    <t>prominent, kept wide, 3rd after 4 out, led before 3 out, not fluent last, driven out</t>
  </si>
  <si>
    <t>31300-0</t>
  </si>
  <si>
    <t>Bocellis Voice</t>
  </si>
  <si>
    <t>in touch, 7th before 3 out, progress after 3 out, 3rd 2 out where not fluent, not fluent last, no impression and dropped to 4th closing stages</t>
  </si>
  <si>
    <t>2/8551-U</t>
  </si>
  <si>
    <t>Rock On Pedro</t>
  </si>
  <si>
    <t>E Doyle</t>
  </si>
  <si>
    <t>rear, 10th before 3 out, headway after 3 out, improved to 2nd 2 out, not fluent last, kept on, no impression on winner</t>
  </si>
  <si>
    <t>/427-</t>
  </si>
  <si>
    <t>84 (11F)</t>
  </si>
  <si>
    <t>Talk Of The Town</t>
  </si>
  <si>
    <t>Peter J Flood</t>
  </si>
  <si>
    <t>towards rear, mistake at 3rd, 11th before 3 out, soon reminders, weakened, pulled up before last</t>
  </si>
  <si>
    <t>1427/P-5</t>
  </si>
  <si>
    <t>Buttons And Bows</t>
  </si>
  <si>
    <t>rear of mid-division, 8th before 3 out, no extra 2 out</t>
  </si>
  <si>
    <t>P5150-4</t>
  </si>
  <si>
    <t>Doyouthinkso</t>
  </si>
  <si>
    <t>JFav</t>
  </si>
  <si>
    <t>close up, 4th before 3 out, dropped to 7th before 2 out, weakened before last</t>
  </si>
  <si>
    <t>2/017P4-</t>
  </si>
  <si>
    <t>47 (21F)</t>
  </si>
  <si>
    <t>Natural Look</t>
  </si>
  <si>
    <t>D Queally</t>
  </si>
  <si>
    <t>tracked leader, closed after 4 out, lost place and under pressure before 2 out, no extra and not fluent last</t>
  </si>
  <si>
    <t>433212-</t>
  </si>
  <si>
    <t>226</t>
  </si>
  <si>
    <t>Aide De Camp</t>
  </si>
  <si>
    <t>Robert Widger</t>
  </si>
  <si>
    <t>E M OSullivan</t>
  </si>
  <si>
    <t>mid-division, dropped to rear and slightly detached before 3 out, weakened after 3 out, tailed off</t>
  </si>
  <si>
    <t>P547-88</t>
  </si>
  <si>
    <t>Sovereign Duke (GER)</t>
  </si>
  <si>
    <t>Shane Fenelon</t>
  </si>
  <si>
    <t>rear, 9th before 3 out, headway after 3 out, not fluent in 4th 2 out, not fluent last, weakened</t>
  </si>
  <si>
    <t>F43P/0-2</t>
  </si>
  <si>
    <t>Hand Over Fist (FR)</t>
  </si>
  <si>
    <t>H Morgan</t>
  </si>
  <si>
    <t>rear of mid-division, progress to 5th before 3 out, 4th 3 out where not fluent, lost place 2 out, kept on run-in to 3rd closing stages</t>
  </si>
  <si>
    <t>05739-</t>
  </si>
  <si>
    <t>193</t>
  </si>
  <si>
    <t>Bear Claws</t>
  </si>
  <si>
    <t>M M McDonagh</t>
  </si>
  <si>
    <t>soon led, headed and dropped to 3rd before 3 out, lost place after 3 out, weakened before 2 out</t>
  </si>
  <si>
    <t>42409-8</t>
  </si>
  <si>
    <t>Irish Stallion Farms EBF (Mares) INH Flat Race</t>
  </si>
  <si>
    <t>3m 50.00s</t>
  </si>
  <si>
    <t>Fortunatlee</t>
  </si>
  <si>
    <t>James A Fahey</t>
  </si>
  <si>
    <t>Mr F Maguire</t>
  </si>
  <si>
    <t>in touch, 4th after halfway, left 3rd over 3f out, no impression on leaders under 2f out, kept on one pace in moderate 3rd</t>
  </si>
  <si>
    <t>70-</t>
  </si>
  <si>
    <t>285</t>
  </si>
  <si>
    <t>Hold On A Minute</t>
  </si>
  <si>
    <t>Mr H C Swan</t>
  </si>
  <si>
    <t>mid-division, dropped to 8th after halfway, effort over 3f out, one paced under 2f out</t>
  </si>
  <si>
    <t>Knockaneleigh Girl</t>
  </si>
  <si>
    <t>R J Tierney</t>
  </si>
  <si>
    <t>Mr J C Barry</t>
  </si>
  <si>
    <t>tracked leader, lost place after 6f, dropped to rear after halfway, weakened and detached over 4f out, modest late headway</t>
  </si>
  <si>
    <t>72-U</t>
  </si>
  <si>
    <t>S</t>
  </si>
  <si>
    <t>Marvel Star (FR)</t>
  </si>
  <si>
    <t>Ms M Mullins</t>
  </si>
  <si>
    <t>Mr T Hamilton</t>
  </si>
  <si>
    <t>rear of mid-division, 10th after halfway, progress 4f out, hampered and slipped up over 3f out</t>
  </si>
  <si>
    <t>F7-</t>
  </si>
  <si>
    <t>174</t>
  </si>
  <si>
    <t>Royal Hollow</t>
  </si>
  <si>
    <t>Mr A P Ryan</t>
  </si>
  <si>
    <t>towards rear, a little keen, good headway after 5f, led after 6f, joined under 4f out, headed under 2f out, no impression on winner inside final furlong, kept on same pace</t>
  </si>
  <si>
    <t>Russellsbelle</t>
  </si>
  <si>
    <t>Mr D Allen</t>
  </si>
  <si>
    <t>led narrowly, headed after 4f, 5th after halfway, lost place and weakened under 4f out</t>
  </si>
  <si>
    <t>6230P-2</t>
  </si>
  <si>
    <t>Shanlaylin</t>
  </si>
  <si>
    <t>P A Fahy</t>
  </si>
  <si>
    <t>Ms C A Walsh</t>
  </si>
  <si>
    <t>towards rear, 11th after halfway, some progress under 3f out, no extra under 2f out</t>
  </si>
  <si>
    <t>Tick Tick Boom</t>
  </si>
  <si>
    <t>close up, 3rd after halfway, lost place over 4f out, weakened over 3f out</t>
  </si>
  <si>
    <t>90-</t>
  </si>
  <si>
    <t>245</t>
  </si>
  <si>
    <t>Vadsa Queen</t>
  </si>
  <si>
    <t>Mr C Mullins</t>
  </si>
  <si>
    <t>close up, kept wide, led after 4f, headed after 6f, on terms under 4f out, led under 2f out, asserted inside final furlong, kept on well, comfortably</t>
  </si>
  <si>
    <t>25-</t>
  </si>
  <si>
    <t>368</t>
  </si>
  <si>
    <t>Vicky Vallencourt</t>
  </si>
  <si>
    <t>Mr L J Murphy</t>
  </si>
  <si>
    <t>in touch, 7th after halfway, no impression in 5th over 2f out, weakened under 2f out</t>
  </si>
  <si>
    <t>57-0</t>
  </si>
  <si>
    <t>Hopkins</t>
  </si>
  <si>
    <t>T Doyle</t>
  </si>
  <si>
    <t>Mr D Doyle</t>
  </si>
  <si>
    <t>rear, progress to 9th after halfway, headway under 4f out, left 4th over 3f out, no impression 2f out, kept on one pace in moderate 4th</t>
  </si>
  <si>
    <t>Jukebox Jenny</t>
  </si>
  <si>
    <t>rear of mid-division, 6th after halfway, took closer order under 4f out, slipped up in 3rd over 3f out</t>
  </si>
  <si>
    <t>Ocoloko</t>
  </si>
  <si>
    <t>Mr A P Fahey</t>
  </si>
  <si>
    <t>mid-division, dropped to 12th after halfway, weakened under 4f out</t>
  </si>
  <si>
    <t>Fakenham</t>
  </si>
  <si>
    <t>1st The Queen's Dragoon Guards Prince Of Wales Cup Handicap Chase</t>
  </si>
  <si>
    <t>3m 38y</t>
  </si>
  <si>
    <t>6m 40.20s</t>
  </si>
  <si>
    <t>Kym Eyre</t>
  </si>
  <si>
    <t>Isabel Williams</t>
  </si>
  <si>
    <t>close up in rear, headway to press for 2nd at 13th, ridden and outpaced 2f out</t>
  </si>
  <si>
    <t>462321-</t>
  </si>
  <si>
    <t>Rebel Leader</t>
  </si>
  <si>
    <t>tracked winner, ridden to press winner 2 out, kept on one pace</t>
  </si>
  <si>
    <t>3113P/F-</t>
  </si>
  <si>
    <t>367</t>
  </si>
  <si>
    <t>Mystic Man</t>
  </si>
  <si>
    <t>O Sherwood</t>
  </si>
  <si>
    <t>Ben Bromley</t>
  </si>
  <si>
    <t>made all, soon 4 lengths clear, reduced lead 11th, not fluent 2 out, ridden clear approaching last, comfortable</t>
  </si>
  <si>
    <t>2489P-1</t>
  </si>
  <si>
    <t>British Racing School 40th Anniversary Female Jockeys' Handicap Hurdle</t>
  </si>
  <si>
    <t>2m 4f 1y</t>
  </si>
  <si>
    <t>5m 8.89s</t>
  </si>
  <si>
    <t>Enthused</t>
  </si>
  <si>
    <t>Miss Gina Andrews</t>
  </si>
  <si>
    <t>raced wide, close up, headway to press leaders 3 out, soon every chance, kept on same pace</t>
  </si>
  <si>
    <t>2634-41</t>
  </si>
  <si>
    <t>Sermando (FR)</t>
  </si>
  <si>
    <t>Mrs Dunn</t>
  </si>
  <si>
    <t>close up, headway 2 out, led soon after, clear last, ridden and ran on</t>
  </si>
  <si>
    <t>332047-</t>
  </si>
  <si>
    <t>87</t>
  </si>
  <si>
    <t>Valamix</t>
  </si>
  <si>
    <t>Jamie Snowden</t>
  </si>
  <si>
    <t>towards rear, ridden and weakened 2 out</t>
  </si>
  <si>
    <t>4/4426-6</t>
  </si>
  <si>
    <t>Never No Trouble</t>
  </si>
  <si>
    <t>Abbie McCain</t>
  </si>
  <si>
    <t>tracked leaders, joined leader 4th, led next, soon 3 lengths clear, joined 4 out, ridden and headed soon after 2 out, kept on one pace</t>
  </si>
  <si>
    <t>223173-</t>
  </si>
  <si>
    <t>The Bandit</t>
  </si>
  <si>
    <t>N B King</t>
  </si>
  <si>
    <t>Ms Laura Ward</t>
  </si>
  <si>
    <t>in rear, ridden and weakened 2 out</t>
  </si>
  <si>
    <t>95P13-0</t>
  </si>
  <si>
    <t>Pollypockett</t>
  </si>
  <si>
    <t>tracked leaders, ridden 2f out, kept on same pace</t>
  </si>
  <si>
    <t>137/43-3</t>
  </si>
  <si>
    <t>Rebel Royal</t>
  </si>
  <si>
    <t>B I Case</t>
  </si>
  <si>
    <t>led, joined 4th, headed next, tracked leader, ridden and weakened soon after 2 out</t>
  </si>
  <si>
    <t>43526-P</t>
  </si>
  <si>
    <t>Jarrold Norwich, Cromer &amp; Wymondham Handicap Chase</t>
  </si>
  <si>
    <t>2m 59y</t>
  </si>
  <si>
    <t>4m 8.81s</t>
  </si>
  <si>
    <t>Order Of St John</t>
  </si>
  <si>
    <t>in touch in rear, not fluent 7th, pushed along and outpaced 4 out, pulled up next</t>
  </si>
  <si>
    <t>064/417-</t>
  </si>
  <si>
    <t>184 (20F)</t>
  </si>
  <si>
    <t>Arbennig</t>
  </si>
  <si>
    <t>William Featherstone</t>
  </si>
  <si>
    <t>tracked leaders, ridden 3 out, kept on same pace</t>
  </si>
  <si>
    <t>6146F-3</t>
  </si>
  <si>
    <t>Go Fox</t>
  </si>
  <si>
    <t>made all, ridden 2 out, ran on</t>
  </si>
  <si>
    <t>49P04-4</t>
  </si>
  <si>
    <t>Cloudy Wednesday</t>
  </si>
  <si>
    <t>Miss C Fryer</t>
  </si>
  <si>
    <t>prominent, ridden 2 out, kept on one pace flat, lost 2nd close home</t>
  </si>
  <si>
    <t>23P4-51</t>
  </si>
  <si>
    <t>Pittsburg</t>
  </si>
  <si>
    <t>in touch towards rear, headway 4 out, ridden to press winner 2 out, not fluent last, faded flat</t>
  </si>
  <si>
    <t>5P/9062-</t>
  </si>
  <si>
    <t>285 (10F)</t>
  </si>
  <si>
    <t>Estate Italiana (USA)</t>
  </si>
  <si>
    <t>in touch towards rear, ridden and weakened 3 out, pulled up next</t>
  </si>
  <si>
    <t>8U4154-</t>
  </si>
  <si>
    <t>Uncle O</t>
  </si>
  <si>
    <t>Miss Hobson</t>
  </si>
  <si>
    <t>raced wide, prominent, ridden and outpaced 2 out, rallied approaching last, stayed on to go 2nd, close home</t>
  </si>
  <si>
    <t>923333-</t>
  </si>
  <si>
    <t>185</t>
  </si>
  <si>
    <t>Sworders Property Maiden Hurdle (GBB Race)</t>
  </si>
  <si>
    <t>2m 3y</t>
  </si>
  <si>
    <t>4m 1.38s</t>
  </si>
  <si>
    <t>Book of Secrets</t>
  </si>
  <si>
    <t>C &amp; A Pogson</t>
  </si>
  <si>
    <t>tracked winner, ridden and weakened soon after 2 out</t>
  </si>
  <si>
    <t>23/4-2</t>
  </si>
  <si>
    <t>Sir Canford</t>
  </si>
  <si>
    <t>raced wide, close up in rear, ridden and headway to chase winner briefly approaching last, no extra flat</t>
  </si>
  <si>
    <t>243P8/</t>
  </si>
  <si>
    <t>650 (619F)</t>
  </si>
  <si>
    <t>State Of Bliss</t>
  </si>
  <si>
    <t>made all, pushed along 3 out, ridden and ran on</t>
  </si>
  <si>
    <t>5-32</t>
  </si>
  <si>
    <t>Thorpeness</t>
  </si>
  <si>
    <t>D Skelton</t>
  </si>
  <si>
    <t>Tristan Durrell</t>
  </si>
  <si>
    <t>keen, tracked leaders, ridden to chase winner soon after 2 out, stayed on one pace flat</t>
  </si>
  <si>
    <t>09-3</t>
  </si>
  <si>
    <t>Jarrold Handicap Chase</t>
  </si>
  <si>
    <t>2m 5f 44y</t>
  </si>
  <si>
    <t>5m 28.14s</t>
  </si>
  <si>
    <t>Hatcher</t>
  </si>
  <si>
    <t>close up in 4th, not fluent 2nd, closed 4 out, left 2nd soon after, ridden to lead last when landed awkwardly and rider lost iron, headed towards finish</t>
  </si>
  <si>
    <t>PPF3P-3</t>
  </si>
  <si>
    <t>Quoi De Neuf (FR)</t>
  </si>
  <si>
    <t>led, ridden 2 out, headed next, rallied to lead again towards finish</t>
  </si>
  <si>
    <t>P4512-4</t>
  </si>
  <si>
    <t>Sopran Thor (FR)</t>
  </si>
  <si>
    <t>Miss Louise Allan</t>
  </si>
  <si>
    <t>raced wide, tracked leaders, sprawled badly on landing 4 out, pulled up before next</t>
  </si>
  <si>
    <t>21/71-U5</t>
  </si>
  <si>
    <t>Name In Lights</t>
  </si>
  <si>
    <t>Joe Tizzard</t>
  </si>
  <si>
    <t>pressed winner until 6th, tracked winner until landed awkwardly 4 out, pulled up before next</t>
  </si>
  <si>
    <t>11/45F-3</t>
  </si>
  <si>
    <t>Racing TV Handicap Hurdle</t>
  </si>
  <si>
    <t>3m 57.19s</t>
  </si>
  <si>
    <t>Too Friendly</t>
  </si>
  <si>
    <t>Mr Alex Chadwick</t>
  </si>
  <si>
    <t>pressed leader until led 3rd, 5 lengths clear next, increased lead 6th, reduced lead 3 out, ridden and 5 lengths clear 2 out, ran on</t>
  </si>
  <si>
    <t>24653-3</t>
  </si>
  <si>
    <t>Nevendon</t>
  </si>
  <si>
    <t>chased leading pair, ridden to chase winner 2 out, mistake last, kept on one pace</t>
  </si>
  <si>
    <t>P/364P-1</t>
  </si>
  <si>
    <t>Lipa K</t>
  </si>
  <si>
    <t>in touch, behind 5th, ridden and outpaced 3 out, some headway next, weakened and lost 2 places flat</t>
  </si>
  <si>
    <t>83671-1</t>
  </si>
  <si>
    <t>Glimpse Of Gold</t>
  </si>
  <si>
    <t>Mrs S J Humphrey</t>
  </si>
  <si>
    <t>Jay Tidball</t>
  </si>
  <si>
    <t>led, headed 3rd, chased winner until ridden 2 out, weakened next</t>
  </si>
  <si>
    <t>7FP57-5</t>
  </si>
  <si>
    <t>Sisterandbrother</t>
  </si>
  <si>
    <t>in rear, behind 5th, ridden and outpaced 3 out, kept on to go 3rd towards finish</t>
  </si>
  <si>
    <t>3-1</t>
  </si>
  <si>
    <t>Fakenham Races Friday 20th October Novices' Handicap Hurdle</t>
  </si>
  <si>
    <t>2m 7f 95y</t>
  </si>
  <si>
    <t>6m 5.42s</t>
  </si>
  <si>
    <t>Boleyn Boy</t>
  </si>
  <si>
    <t>tracked leader, every chance 3 out, ridden next, kept on one pace</t>
  </si>
  <si>
    <t>5492P2-</t>
  </si>
  <si>
    <t>For Gina</t>
  </si>
  <si>
    <t>Mrs L Wadham</t>
  </si>
  <si>
    <t>raced wide, tracked leaders, headway to lead 2 out, ridden approaching next, headed towards finish</t>
  </si>
  <si>
    <t>73433-3</t>
  </si>
  <si>
    <t>Prince Of Bad Lins (GER)</t>
  </si>
  <si>
    <t>led, ridden and headed 2 out, soon weakened</t>
  </si>
  <si>
    <t>97447-P</t>
  </si>
  <si>
    <t>If Karls Berg Did</t>
  </si>
  <si>
    <t>close up, pushed along 3 out, ridden to chase leader approaching last, stayed on to lead towards finish</t>
  </si>
  <si>
    <t>3P46-53</t>
  </si>
  <si>
    <t>Blazing Hartingo</t>
  </si>
  <si>
    <t>in touch in rear, behind 5th, outpaced 8th, pulled up next</t>
  </si>
  <si>
    <t>2UP-944</t>
  </si>
  <si>
    <t>Nottingham</t>
  </si>
  <si>
    <t>British Stallion Studs EBF Maiden Stakes (GBB Race)</t>
  </si>
  <si>
    <t>5f 8y</t>
  </si>
  <si>
    <t>1m 0.48s</t>
  </si>
  <si>
    <t>Go To Work</t>
  </si>
  <si>
    <t>dwelt, always outpaced in rear</t>
  </si>
  <si>
    <t>Harts Pocketrocket</t>
  </si>
  <si>
    <t>Callum Rodriguez</t>
  </si>
  <si>
    <t>tracked leaders, outpaced halfway. soon well behind</t>
  </si>
  <si>
    <t>Hinitsa Bay</t>
  </si>
  <si>
    <t>unruly before start, fractious in stalls, slowly away, mid-division, ran green throughout, pushed along and weakened 2f out</t>
  </si>
  <si>
    <t>Jasour</t>
  </si>
  <si>
    <t>C G Cox</t>
  </si>
  <si>
    <t>made all, shaken up over 2f out, ran on well, unchallenged</t>
  </si>
  <si>
    <t>Mushterek</t>
  </si>
  <si>
    <t>chased leaders, pushed along and outpaced by front duo 2f out, soon beaten</t>
  </si>
  <si>
    <t>Nazalan</t>
  </si>
  <si>
    <t>dwelt, towards rear, pushed along 3f out, ran on and took 3rd well inside last, never on terms, better for race</t>
  </si>
  <si>
    <t>Whathappensinvegas</t>
  </si>
  <si>
    <t>very slowly away, towards rear, pushed along and well beaten halfway</t>
  </si>
  <si>
    <t>Painite</t>
  </si>
  <si>
    <t>prominent, chased leader from over 3f out and pushed along, kept on inside last, closing at finish, promising</t>
  </si>
  <si>
    <t>Bet At racingtv.com Novice Stakes (GBB Race)</t>
  </si>
  <si>
    <t>1m 75y</t>
  </si>
  <si>
    <t>1m 48.32s</t>
  </si>
  <si>
    <t>College Wizard</t>
  </si>
  <si>
    <t>Mrs C A Dunnett</t>
  </si>
  <si>
    <t>slowly into stride, towards rear, raced keenly, never a factor</t>
  </si>
  <si>
    <t>Socialist Agenda</t>
  </si>
  <si>
    <t>L J Morgan</t>
  </si>
  <si>
    <t>Joanna Mason</t>
  </si>
  <si>
    <t>rear mid-division, always behind</t>
  </si>
  <si>
    <t>(17J)</t>
  </si>
  <si>
    <t>Lord Of Biscay</t>
  </si>
  <si>
    <t>tracked front pair, went 2nd halfway, pushed along and led 2f out, drew clear inside last, eased closing stages, comfortably</t>
  </si>
  <si>
    <t>16-</t>
  </si>
  <si>
    <t>225</t>
  </si>
  <si>
    <t>10/11</t>
  </si>
  <si>
    <t>One Night Thunder</t>
  </si>
  <si>
    <t>James Doyle</t>
  </si>
  <si>
    <t>led, pushed along well over 2f out, headed 2f out, ridden over 1f out, soon well held by winner</t>
  </si>
  <si>
    <t>Gordon Grey</t>
  </si>
  <si>
    <t>rear mid-division, pushed along over 3f out, never showed</t>
  </si>
  <si>
    <t>4-9</t>
  </si>
  <si>
    <t>Letaba</t>
  </si>
  <si>
    <t>mid-division, headway into 3rd 4f out, pushed along 3f out, kept on, no match for front duo</t>
  </si>
  <si>
    <t>U6</t>
  </si>
  <si>
    <t>36</t>
  </si>
  <si>
    <t>Onemorenomore</t>
  </si>
  <si>
    <t>P J McBride</t>
  </si>
  <si>
    <t>chased leaders, outpaced and not clear run 2f out, pushed out inside last, never on terms</t>
  </si>
  <si>
    <t>Twoforthegutter</t>
  </si>
  <si>
    <t>handy, lost position and pushed along 4f out, soon beaten</t>
  </si>
  <si>
    <t>9-6</t>
  </si>
  <si>
    <t>Sheila Jane</t>
  </si>
  <si>
    <t>Adam West</t>
  </si>
  <si>
    <t>dwelt, in rear, pushed along 4f out, no progress</t>
  </si>
  <si>
    <t>Follow @racingtv On Twitter Fillies' Handicap (Jockey Club Grassroots Stayers Qualifier)</t>
  </si>
  <si>
    <t>1m 44.93s</t>
  </si>
  <si>
    <t>Clipsham Gold</t>
  </si>
  <si>
    <t>chased leaders, pushed along well over 2f out, no progress and weakened inside last</t>
  </si>
  <si>
    <t>380-141</t>
  </si>
  <si>
    <t>Mogwai</t>
  </si>
  <si>
    <t>towards rear, outpaced and pushed along halfway, plugged on, never involved</t>
  </si>
  <si>
    <t>252/4-3</t>
  </si>
  <si>
    <t>Eponina</t>
  </si>
  <si>
    <t>Theodore Ladd</t>
  </si>
  <si>
    <t>made all, ridden over 2f out, ran on resolutely, always doing enough</t>
  </si>
  <si>
    <t>46-6425</t>
  </si>
  <si>
    <t>Finery</t>
  </si>
  <si>
    <t>prominent, ridden over 2f out, soon weakened tamely</t>
  </si>
  <si>
    <t>35-1545</t>
  </si>
  <si>
    <t>80</t>
  </si>
  <si>
    <t>Swing To The Stars</t>
  </si>
  <si>
    <t>dwelt, in rear, pushed along over 3f out, ridden and switched left over 1f out, went 3rd 1f out, kept on, not trouble winner</t>
  </si>
  <si>
    <t>578</t>
  </si>
  <si>
    <t>Gypsy Whisper</t>
  </si>
  <si>
    <t>Elisha Whittington</t>
  </si>
  <si>
    <t>tracked leaders on outside, pushed along 3f out, dropped away 2f out</t>
  </si>
  <si>
    <t>66779-0</t>
  </si>
  <si>
    <t>Millicent</t>
  </si>
  <si>
    <t>tracked leaders, ridden over 2f out and tried to press leader, always held and no extra closing stages</t>
  </si>
  <si>
    <t>0175-96</t>
  </si>
  <si>
    <t>racingtv.com Handicap</t>
  </si>
  <si>
    <t>Major Partnership</t>
  </si>
  <si>
    <t>tracked leaders, pushed along well over 1f out, ridden and led final 110 yards, kept on well</t>
  </si>
  <si>
    <t>30/6-958</t>
  </si>
  <si>
    <t>100</t>
  </si>
  <si>
    <t>Greatgadian (GER)</t>
  </si>
  <si>
    <t>in rear, pushed along and switched right to challenge 2f out, stayed on inside final furlong, never threatened</t>
  </si>
  <si>
    <t>45-4367</t>
  </si>
  <si>
    <t>Point Lynas</t>
  </si>
  <si>
    <t>Ed Bethell</t>
  </si>
  <si>
    <t>led, ridden well over 1f out, headed 110 yards out, no extra</t>
  </si>
  <si>
    <t>110-162</t>
  </si>
  <si>
    <t>Encourageable</t>
  </si>
  <si>
    <t>prominent, pushed along well over 2f out, weakened over 1f out</t>
  </si>
  <si>
    <t>62416-0</t>
  </si>
  <si>
    <t>Al Agaila</t>
  </si>
  <si>
    <t>towards rear, pushed along 2f out, no progress and weakened inside last</t>
  </si>
  <si>
    <t>32311-1</t>
  </si>
  <si>
    <t>134</t>
  </si>
  <si>
    <t>Naval Commander</t>
  </si>
  <si>
    <t>chased leaders, ridden 2f out, faded final furlong</t>
  </si>
  <si>
    <t>44-6244</t>
  </si>
  <si>
    <t>Yantarni</t>
  </si>
  <si>
    <t>mid-division, ridden over 1f out, gradually weakened</t>
  </si>
  <si>
    <t>32/120-7</t>
  </si>
  <si>
    <t>Watch On Racing TV Handicap</t>
  </si>
  <si>
    <t>1m 46.21s</t>
  </si>
  <si>
    <t>Lucidity</t>
  </si>
  <si>
    <t>in rear, pushed along and headway well over 2f out, went 4th over 1f out, ran on but no impression</t>
  </si>
  <si>
    <t>9-67</t>
  </si>
  <si>
    <t>War Chant</t>
  </si>
  <si>
    <t>Rae Guest</t>
  </si>
  <si>
    <t>made all, pushed along 2f out, drew clear 1f out, stayed on well, unchallenged</t>
  </si>
  <si>
    <t>671-525</t>
  </si>
  <si>
    <t>Milvus</t>
  </si>
  <si>
    <t>C2Fav</t>
  </si>
  <si>
    <t>D J Coakley</t>
  </si>
  <si>
    <t>chased leaders, ridden over 2f out, edged right and weakened over 1f out</t>
  </si>
  <si>
    <t>09-00</t>
  </si>
  <si>
    <t>Ocean Ridge</t>
  </si>
  <si>
    <t>t1   h</t>
  </si>
  <si>
    <t>T Eaves</t>
  </si>
  <si>
    <t>mid-division, pushed along well over 2f out, no real progress</t>
  </si>
  <si>
    <t>9-70</t>
  </si>
  <si>
    <t>Brabusach (FR)</t>
  </si>
  <si>
    <t>prominent, pushed along well over 2f out, ridden and kept on but well held by winner 1f out</t>
  </si>
  <si>
    <t>40-9836</t>
  </si>
  <si>
    <t>Haaf A Diamond</t>
  </si>
  <si>
    <t>Alec Voikhansky</t>
  </si>
  <si>
    <t>handy, pushed along well over 2f out, faded 1f out</t>
  </si>
  <si>
    <t>689</t>
  </si>
  <si>
    <t>Rubellite</t>
  </si>
  <si>
    <t>in rear, ridden well over 2f out, never involved</t>
  </si>
  <si>
    <t>8566</t>
  </si>
  <si>
    <t>Goblet Of Fire</t>
  </si>
  <si>
    <t>N Tinkler</t>
  </si>
  <si>
    <t>Rowan Scott</t>
  </si>
  <si>
    <t>towards rear, ridden well over 2f out, plugged on, never a danger</t>
  </si>
  <si>
    <t>8804-75</t>
  </si>
  <si>
    <t>Ellas Angel</t>
  </si>
  <si>
    <t>Mr Jake Coulson</t>
  </si>
  <si>
    <t>mid-division, pushed along and beaten well over 2f out, soon lost touch</t>
  </si>
  <si>
    <t>009</t>
  </si>
  <si>
    <t>Join Racing TV Now Handicap</t>
  </si>
  <si>
    <t>1m 2f 50y</t>
  </si>
  <si>
    <t>2m 11.85s</t>
  </si>
  <si>
    <t>Shamekh</t>
  </si>
  <si>
    <t>chased leaders, headway to lead after 4 furlongs, pushed along and headed over 3f out, dropped away tamely</t>
  </si>
  <si>
    <t>7331-50</t>
  </si>
  <si>
    <t>Flag Of Truth (FR)</t>
  </si>
  <si>
    <t>soon led, headed and remained close up after 4 furlongs, ridden well over 2f out, weakened 1f out</t>
  </si>
  <si>
    <t>673-029</t>
  </si>
  <si>
    <t>Reach</t>
  </si>
  <si>
    <t>prominent, led well over 2f out going easily, kept on well in a canter, not extended</t>
  </si>
  <si>
    <t>3214-04</t>
  </si>
  <si>
    <t>Nasim</t>
  </si>
  <si>
    <t>stayed in stalls, lost many lengths start, in touch after 4 furlongs, always behind</t>
  </si>
  <si>
    <t>514847</t>
  </si>
  <si>
    <t>Angels Landing</t>
  </si>
  <si>
    <t>mid-division, pushed along over 2f out, ridden and stayed on 1f out, no chance with facile winner</t>
  </si>
  <si>
    <t>4268-25</t>
  </si>
  <si>
    <t>Flower Of Thunder</t>
  </si>
  <si>
    <t>Isobel Francis</t>
  </si>
  <si>
    <t>handy, led over 3f out, soon headed and weakened quickly</t>
  </si>
  <si>
    <t>3118-88</t>
  </si>
  <si>
    <t>Baikal</t>
  </si>
  <si>
    <t>tracked leaders, ridden well over 2f out and dropped away</t>
  </si>
  <si>
    <t>2/96-057</t>
  </si>
  <si>
    <t>26 (18J)</t>
  </si>
  <si>
    <t>Mawkeb (USA)</t>
  </si>
  <si>
    <t>towards rear, ridden over 2f out, headway into 4th well over 1f out, plugged on one pace</t>
  </si>
  <si>
    <t>138658</t>
  </si>
  <si>
    <t>Maffeo Barberini</t>
  </si>
  <si>
    <t>mid-division, ridden 2f out, no real progress</t>
  </si>
  <si>
    <t>4310-06</t>
  </si>
  <si>
    <t>Racing TV Profits Returned To Racing Handicap</t>
  </si>
  <si>
    <t>0m 59.14s</t>
  </si>
  <si>
    <t>Han Solo Berger</t>
  </si>
  <si>
    <t>handy on outer, pushed along 2f out, ridden and every chance 1f out, no extra inside last</t>
  </si>
  <si>
    <t>64-1242</t>
  </si>
  <si>
    <t>Trois Vallees</t>
  </si>
  <si>
    <t>Charlie Fellowes</t>
  </si>
  <si>
    <t>dwelt, mid-division, weakened well over 1f out, lost action and fell</t>
  </si>
  <si>
    <t>4246-43</t>
  </si>
  <si>
    <t>Grandfather Tom</t>
  </si>
  <si>
    <t>prominent on rails, pushed along over 1f out, kept on well to lead closing stages</t>
  </si>
  <si>
    <t>269-614</t>
  </si>
  <si>
    <t>High Security</t>
  </si>
  <si>
    <t>Alex Jary</t>
  </si>
  <si>
    <t>led, pushed along 2f out, ridden 1f out, headed inside final furlong, kept on same pace</t>
  </si>
  <si>
    <t>0-47349</t>
  </si>
  <si>
    <t>Tilia Cordata</t>
  </si>
  <si>
    <t>Steph Hollinshead</t>
  </si>
  <si>
    <t>Alistair Rawlinson</t>
  </si>
  <si>
    <t>tracked leaders, pushed along 2f out, weakened 1f out</t>
  </si>
  <si>
    <t>490/309-</t>
  </si>
  <si>
    <t>Latin Five</t>
  </si>
  <si>
    <t>P T Midgley</t>
  </si>
  <si>
    <t>chased leaders, switched left and headway over 1f out, pushed along and led inside last, ran on, headed towards finish</t>
  </si>
  <si>
    <t>574256</t>
  </si>
  <si>
    <t>Snow Berry</t>
  </si>
  <si>
    <t>chased leaders, pushed along 2f out, ran on, not pace to challenge</t>
  </si>
  <si>
    <t>82-5477</t>
  </si>
  <si>
    <t>Sams Call</t>
  </si>
  <si>
    <t>mid-division, pushed along 2f out and stayed on one pace</t>
  </si>
  <si>
    <t>255630</t>
  </si>
  <si>
    <t>Enchanted Night</t>
  </si>
  <si>
    <t>R Ffrench</t>
  </si>
  <si>
    <t>slowly into stride, always in rear</t>
  </si>
  <si>
    <t>5-88042</t>
  </si>
  <si>
    <t>Kilbeggan (IRE)</t>
  </si>
  <si>
    <t>Adare Manor Opportunity Maiden Hurdle (Div 1)</t>
  </si>
  <si>
    <t>2m 2f 59y</t>
  </si>
  <si>
    <t>Good to Yielding (Good in Places)</t>
  </si>
  <si>
    <t>4m 30.20s</t>
  </si>
  <si>
    <t>Arnacoeur (FR)</t>
  </si>
  <si>
    <t>tracked leader, ran freely early, 2nd halfway, pressed leader before 2 out, ridden in 3rd after 2 out, no impression before last, kept on one pace</t>
  </si>
  <si>
    <t>803-3</t>
  </si>
  <si>
    <t>Diamond Union</t>
  </si>
  <si>
    <t>E J OGrady</t>
  </si>
  <si>
    <t>led, mistake 1st, slight mistake 3rd, pressed before 2 out, ridden and headed after 2 out, no impression before last where mistake, no extra run-in</t>
  </si>
  <si>
    <t>56/68U-0</t>
  </si>
  <si>
    <t>El Champo</t>
  </si>
  <si>
    <t>tracked leaders, 4th halfway, moderate 5th before 2 out, ridden in 6th after 2 out, stayed on into moderate 2nd run-in, no chance with easy winner</t>
  </si>
  <si>
    <t>5P6F2-5</t>
  </si>
  <si>
    <t>Ferrybridge</t>
  </si>
  <si>
    <t>M Hourigan</t>
  </si>
  <si>
    <t>mid-division, ridden in moderate 6th before 2 out, no extra after 2 out, weakened</t>
  </si>
  <si>
    <t>758-97</t>
  </si>
  <si>
    <t>Glas Acres</t>
  </si>
  <si>
    <t>Frank John Hayes</t>
  </si>
  <si>
    <t>E Walsh</t>
  </si>
  <si>
    <t>slight mistake 1st, held up in mid-division, mistake 4 out, ridden into moderate 5th after 2 out, no impression before last, kept on one pace</t>
  </si>
  <si>
    <t>FUPP-</t>
  </si>
  <si>
    <t>How Decc</t>
  </si>
  <si>
    <t>Eoin Seymour</t>
  </si>
  <si>
    <t>held up towards rear, ridden into moderate 7th before 2 out, slight mistake 2 out, soon no extra and weakened</t>
  </si>
  <si>
    <t>70560-P</t>
  </si>
  <si>
    <t>Righteous Ruane</t>
  </si>
  <si>
    <t>P J Gilligan</t>
  </si>
  <si>
    <t>J G Gilligan</t>
  </si>
  <si>
    <t>settled behind leaders early, mid-division from 4th, ridden and lost place before 5th, towards rear halfway, weakened and pulled up before 4 out</t>
  </si>
  <si>
    <t>07-</t>
  </si>
  <si>
    <t>356</t>
  </si>
  <si>
    <t>Summer Gale</t>
  </si>
  <si>
    <t>C D Smithers</t>
  </si>
  <si>
    <t>settled behind leaders, not fluent 4th, 5th halfway, pushed along in 4th after 3 out, ridden and no impression next, kept on one pace from before last</t>
  </si>
  <si>
    <t>83-</t>
  </si>
  <si>
    <t>331 (228F)</t>
  </si>
  <si>
    <t>Rocket Spirit</t>
  </si>
  <si>
    <t>mid-division, mistake 4 out, pushed along in moderate 7th after 3 out, ridden after 2 out, kept on one pace from last</t>
  </si>
  <si>
    <t>07-2</t>
  </si>
  <si>
    <t>Zaghraf</t>
  </si>
  <si>
    <t>Leanne Breen</t>
  </si>
  <si>
    <t>mid-division, ridden and weakened 3 out</t>
  </si>
  <si>
    <t>6-</t>
  </si>
  <si>
    <t>66 (47F)</t>
  </si>
  <si>
    <t>Flidais</t>
  </si>
  <si>
    <t>tracked leaders, 3rd halfway, slight mistake 3 out, closer 2 out, led after 2 out, clear before last, very easily</t>
  </si>
  <si>
    <t>4592-9</t>
  </si>
  <si>
    <t>Lorand (FR)</t>
  </si>
  <si>
    <t>Mrs P Dobbs</t>
  </si>
  <si>
    <t>K E Buckley</t>
  </si>
  <si>
    <t>soon towards rear, slight mistake 2nd, weakened before 4 out, fell 3 out</t>
  </si>
  <si>
    <t>101</t>
  </si>
  <si>
    <t>Lucks Well</t>
  </si>
  <si>
    <t>J M Burke</t>
  </si>
  <si>
    <t>Niall Moore</t>
  </si>
  <si>
    <t>towards rear, mistake 2nd, jumped left 3rd, weakened before 4 out, unseated rider 2 out</t>
  </si>
  <si>
    <t>254</t>
  </si>
  <si>
    <t>Miss Carli Fay</t>
  </si>
  <si>
    <t>Gerard Kyne</t>
  </si>
  <si>
    <t>towards rear, ridden halfway, soon weakened and tailed off</t>
  </si>
  <si>
    <t>3P2150-</t>
  </si>
  <si>
    <t>Adare Manor Opportunity Maiden Hurdle (Div 2)</t>
  </si>
  <si>
    <t>4m 33.70s</t>
  </si>
  <si>
    <t>Allhart</t>
  </si>
  <si>
    <t>V C Ward</t>
  </si>
  <si>
    <t>D P Maxwell</t>
  </si>
  <si>
    <t>mid-division, pecked 1st, ridden in 8th and no impression before 2 out, soon no extra</t>
  </si>
  <si>
    <t>(12F)</t>
  </si>
  <si>
    <t>Chiefs Kingdom</t>
  </si>
  <si>
    <t>P Nolan</t>
  </si>
  <si>
    <t>close up and pressed leaders, disputed 4 out, ridden in 2nd after 2 out, no impression before last, kept on one pace, dropped to 3rd run-in</t>
  </si>
  <si>
    <t>40-2</t>
  </si>
  <si>
    <t>Just A Mystery</t>
  </si>
  <si>
    <t>J J Costello</t>
  </si>
  <si>
    <t>tracked leaders, 5th halfway, ridden and no impression before 2 out, soon no extra</t>
  </si>
  <si>
    <t>PP</t>
  </si>
  <si>
    <t>Men Of Dreams</t>
  </si>
  <si>
    <t>J F Levins</t>
  </si>
  <si>
    <t>led and pressed, joined 4 out, ridden to lead after 2 out, kept on well to assert run-in</t>
  </si>
  <si>
    <t>/3-0</t>
  </si>
  <si>
    <t>Pauls Pal</t>
  </si>
  <si>
    <t>A Mullins</t>
  </si>
  <si>
    <t>tracked leaders, kept wide, ran around approaching 1st, slight mistake 5th, 4th halfway, ridden and no impression before 2 out where mistake, soon no extra</t>
  </si>
  <si>
    <t>60-</t>
  </si>
  <si>
    <t>Simpletwistoffaith</t>
  </si>
  <si>
    <t>Patrick J F Hassett</t>
  </si>
  <si>
    <t>mid-division, progress into 5th before 2 out, ridden into 4th after 2 out, stayed on into 3rd last, kept on run-in to go 2nd, no impression on winner</t>
  </si>
  <si>
    <t>09/445-</t>
  </si>
  <si>
    <t>Captain Flint</t>
  </si>
  <si>
    <t>J F OShea</t>
  </si>
  <si>
    <t>mistake 1st, held up, 10th halfway, ridden and no impression 4 out, weakened and completely tailed off</t>
  </si>
  <si>
    <t>00</t>
  </si>
  <si>
    <t>Jeje Plessis (FR)</t>
  </si>
  <si>
    <t>P Fenton</t>
  </si>
  <si>
    <t>held up, 9th halfway, ridden and no extra 4 out</t>
  </si>
  <si>
    <t>Theanniversary Man</t>
  </si>
  <si>
    <t>mid-division, slight mistake 4 out, ridden in 7th and no impression before 2 out, kept on one pace from before last</t>
  </si>
  <si>
    <t>Kathyanna</t>
  </si>
  <si>
    <t>C McGivern</t>
  </si>
  <si>
    <t>soon towards rear, trailing halfway, pulled up before 3 out</t>
  </si>
  <si>
    <t>236</t>
  </si>
  <si>
    <t>Share A Moment</t>
  </si>
  <si>
    <t>mistake 1st, soon towards rear, behind and slight mistake 3 out, weakened</t>
  </si>
  <si>
    <t>FP34U-5</t>
  </si>
  <si>
    <t>Smallcashprize</t>
  </si>
  <si>
    <t>settled behind leaders, jinked left and unseated rider 2nd</t>
  </si>
  <si>
    <t>P08-U</t>
  </si>
  <si>
    <t>Winds Of Winter</t>
  </si>
  <si>
    <t>P W Flynn</t>
  </si>
  <si>
    <t>L A McKenna</t>
  </si>
  <si>
    <t>towards rear, jumped right 2nd, moderate 11th before 4 out, kept on one pace behind, never a factor</t>
  </si>
  <si>
    <t>Young Darleen</t>
  </si>
  <si>
    <t>R P Cody</t>
  </si>
  <si>
    <t>B W Harvey</t>
  </si>
  <si>
    <t>tracked leaders, 3rd halfway, ridden 2 out, soon no impression on leaders, 4th and no extra last</t>
  </si>
  <si>
    <t>7/654-82</t>
  </si>
  <si>
    <t>Silverfort Lady</t>
  </si>
  <si>
    <t>rear, jumped poorly first circuit and several mistakes, trailing halfway, pulled up before last</t>
  </si>
  <si>
    <t>0-0</t>
  </si>
  <si>
    <t>KilbegganRaces.com Novice Hurdle</t>
  </si>
  <si>
    <t>3m 95y</t>
  </si>
  <si>
    <t>5m 56.50s</t>
  </si>
  <si>
    <t>Stuzzikini</t>
  </si>
  <si>
    <t>settled behind leaders, 3rd halfway, 2nd 2 out, ridden after 2 out, no impression on winner before last, kept on one pace</t>
  </si>
  <si>
    <t>022P1-2</t>
  </si>
  <si>
    <t>Valleyoftheeagles</t>
  </si>
  <si>
    <t>Martin Hassett</t>
  </si>
  <si>
    <t>held up, ridden into 3rd after 2 out, no impression before last, kept on one pace</t>
  </si>
  <si>
    <t>/4-1</t>
  </si>
  <si>
    <t>What Path (FR)</t>
  </si>
  <si>
    <t>led, jumped slightly left 4th, soon joined, slight mistake 6th and headed briefly, led before 2 out, pushed out to go clear before last, easily</t>
  </si>
  <si>
    <t>53/21P-1</t>
  </si>
  <si>
    <t>Knockanard Lady</t>
  </si>
  <si>
    <t>P M J Doyle</t>
  </si>
  <si>
    <t>held up, slight mistake 4 out, eased before next, pulled up after 3 out</t>
  </si>
  <si>
    <t>24333-2</t>
  </si>
  <si>
    <t>Seventy Eight Team</t>
  </si>
  <si>
    <t>tracked leader, disputed after 4th, led briefly after 6th, ridden in 2nd before 2 out, soon no extra and dropped to rear</t>
  </si>
  <si>
    <t>732U-26</t>
  </si>
  <si>
    <t>Follow Kilbeggan On Twitter Handicap Hurdle</t>
  </si>
  <si>
    <t>6m 6.40s</t>
  </si>
  <si>
    <t>Tango Theatre</t>
  </si>
  <si>
    <t>tracked leaders, 5th halfway, ridden in close 4th 2 out, soon no extra</t>
  </si>
  <si>
    <t>70P/02-3</t>
  </si>
  <si>
    <t>More Info</t>
  </si>
  <si>
    <t>held up in mid-division, progress into 6th after 3 out, disputed after 2 out, ridden to lead before last, asserted approaching last, kept on well</t>
  </si>
  <si>
    <t>3285/0-5</t>
  </si>
  <si>
    <t>Policy Breaker</t>
  </si>
  <si>
    <t>tracked leaders, 4th halfway, ridden and no extra before 2 out, pulled up before last</t>
  </si>
  <si>
    <t>PPP-607</t>
  </si>
  <si>
    <t>Petite Mike</t>
  </si>
  <si>
    <t>G Ahern</t>
  </si>
  <si>
    <t>led and pressed, slight mistake 4 out and headed, ridden and weakened next, pulled up before last</t>
  </si>
  <si>
    <t>08-8</t>
  </si>
  <si>
    <t>Tuff Days</t>
  </si>
  <si>
    <t>M Barry</t>
  </si>
  <si>
    <t>tracked leaders early, bad mistake 3rd and soon mid-division, slight mistake 8th, progress into 3rd after 3 out, ridden and pressed leaders next, disputed after 2 out, heeded before last, no impression on winner in 2nd last, kept on same pace</t>
  </si>
  <si>
    <t>52-2133</t>
  </si>
  <si>
    <t>Man Of The House</t>
  </si>
  <si>
    <t>settled behind leaders, 6th halfway, improved into 2nd 3 out, disputed after 2 out, ridden and headed before last, no extra in 3rd last, kept on one pace</t>
  </si>
  <si>
    <t>2/8808P-</t>
  </si>
  <si>
    <t>A Dublin Job</t>
  </si>
  <si>
    <t>Ciaran M Murphy</t>
  </si>
  <si>
    <t>mid-division on inner, ridden to close and mistake 3 out, ridden in 5th next, no extra after 2 out, kept on one pace</t>
  </si>
  <si>
    <t>3P2D0-F</t>
  </si>
  <si>
    <t>Chief Seattle</t>
  </si>
  <si>
    <t>towards rear, slight mistake 8th, ridden in 10th 2 out, soon no impression</t>
  </si>
  <si>
    <t>5515PF-</t>
  </si>
  <si>
    <t>Daring Sarah</t>
  </si>
  <si>
    <t>W J Martin</t>
  </si>
  <si>
    <t>always towards rear, slight mistake 5th, ridden and no extra after 3 out, weakened</t>
  </si>
  <si>
    <t>00000-8</t>
  </si>
  <si>
    <t>Flemensreva</t>
  </si>
  <si>
    <t>held up towards rear, progress into 9th before 2 out, ridden and no impression after 2 out, stayed on into 4th last, kept on same pace run-in</t>
  </si>
  <si>
    <t>900062-</t>
  </si>
  <si>
    <t>Ranger Billy</t>
  </si>
  <si>
    <t>held up towards rear, progress into 7th before 2 out, ridden in moderate 6th after 2 out, stayed on into 5th last, kept on same pace run-in</t>
  </si>
  <si>
    <t>007F8P-</t>
  </si>
  <si>
    <t>Any Day Now</t>
  </si>
  <si>
    <t>E Cawley</t>
  </si>
  <si>
    <t>mid-division, slight mistakes 4 out and 3 out, ridden in 7th and slight mistake 2 out, soon no extra</t>
  </si>
  <si>
    <t>970/400-</t>
  </si>
  <si>
    <t>187</t>
  </si>
  <si>
    <t>Ask Dee</t>
  </si>
  <si>
    <t>towards rear, fell 4 out</t>
  </si>
  <si>
    <t>0175/49-</t>
  </si>
  <si>
    <t>272</t>
  </si>
  <si>
    <t>Drimsree Lad</t>
  </si>
  <si>
    <t>S Michael Millar</t>
  </si>
  <si>
    <t>Aileen OSullivan</t>
  </si>
  <si>
    <t>close up and pressed leader, led 4 out, ridden and joined after 2 out, headed before last and no extra</t>
  </si>
  <si>
    <t>000036-</t>
  </si>
  <si>
    <t>Haveuseentherain</t>
  </si>
  <si>
    <t>S G Walsh</t>
  </si>
  <si>
    <t>tracked leaders, 3rd halfway, slight mistake 4 out, weakened next, pulled up before last</t>
  </si>
  <si>
    <t>9/0655-8</t>
  </si>
  <si>
    <t>The Bog Garden</t>
  </si>
  <si>
    <t>mid-division, slight mistakes 4th and 6th, mistake 4 out and weakened, pulled up before last</t>
  </si>
  <si>
    <t>70-P6</t>
  </si>
  <si>
    <t>Axa Farm Insurance Midlands National Day Friday 14th July Handicap Hurdle</t>
  </si>
  <si>
    <t>3m 53.60s</t>
  </si>
  <si>
    <t>made all, clear before 3rd, reduced advantage halfway, asserted before last, ridden approaching last, kept on well run-in</t>
  </si>
  <si>
    <t>4PP9-4P</t>
  </si>
  <si>
    <t>Alhaajeb</t>
  </si>
  <si>
    <t>mid-division, 5th and slight mistake 3 out, ridden next, no extra after 2 out</t>
  </si>
  <si>
    <t>/36-7</t>
  </si>
  <si>
    <t>Fassbender</t>
  </si>
  <si>
    <t>M M McNiff</t>
  </si>
  <si>
    <t>held up towards rear, ridden and no impression after 2 out, kept on one pace</t>
  </si>
  <si>
    <t>21PP0-0</t>
  </si>
  <si>
    <t>Hidalgo Des Mottes (FR)</t>
  </si>
  <si>
    <t>tracked leaders, 3rd halfway, 2nd before 2 out, ridden and no impression on leader before last, kept on same pace</t>
  </si>
  <si>
    <t>7568U-3</t>
  </si>
  <si>
    <t>Second Subaltern (USA)</t>
  </si>
  <si>
    <t>M Brassil</t>
  </si>
  <si>
    <t>tracked leaders early, mid-division halfway, ridden in 7th 2 out, no impression and kept on one pace</t>
  </si>
  <si>
    <t>07389-0</t>
  </si>
  <si>
    <t>Grand Cru Chatho (FR)</t>
  </si>
  <si>
    <t>tracked leader, 2nd halfway, 3rd before 2 out, ridden and no extra after 2 out, weakened before last</t>
  </si>
  <si>
    <t>0F/00B-5</t>
  </si>
  <si>
    <t>Princess Sophia</t>
  </si>
  <si>
    <t>reluctant to line up, mid-division, slight mistakes 2nd and 3 out, ridden and no impression before 2 out, weakened before last and pulled up</t>
  </si>
  <si>
    <t>54466-1</t>
  </si>
  <si>
    <t>Farceur De Sivola (FR)</t>
  </si>
  <si>
    <t>tracked leaders, 4th halfway, ridden and no impression after 2 out, kept on one pace</t>
  </si>
  <si>
    <t>0056-0</t>
  </si>
  <si>
    <t>Chilled Out</t>
  </si>
  <si>
    <t>J P Broderick</t>
  </si>
  <si>
    <t>held up towards rear, mistake and unseated rider 2nd</t>
  </si>
  <si>
    <t>/000-0</t>
  </si>
  <si>
    <t>Ricky Langford</t>
  </si>
  <si>
    <t>held up towards rear, ridden and progress after 2 out, under pressure in 3rd before last, kept on same pace</t>
  </si>
  <si>
    <t>90006-7</t>
  </si>
  <si>
    <t>Sustainable Ladies Style Competition Friday July 14th Beginners Chase</t>
  </si>
  <si>
    <t>2m 3f 100y</t>
  </si>
  <si>
    <t>5m 8.10s</t>
  </si>
  <si>
    <t>Ballyglass Beauty</t>
  </si>
  <si>
    <t>L P Cusack</t>
  </si>
  <si>
    <t>mistake and unseated rider 1st</t>
  </si>
  <si>
    <t>42235-0</t>
  </si>
  <si>
    <t>Changing The Rules</t>
  </si>
  <si>
    <t>mid-division, ridden in 6th 3 out, under pressure in 5th next, stayed on to dispute 2nd last, kept on same pace in 2nd run-in, no impression on winner</t>
  </si>
  <si>
    <t>4445F-3</t>
  </si>
  <si>
    <t>Harveys Quay</t>
  </si>
  <si>
    <t>held up towards rear, progress into 4th after 4 out, 5th and slight mistake 3 out, ridden in 6th 2 out, soon no impression and kept on one pace</t>
  </si>
  <si>
    <t>35594-9</t>
  </si>
  <si>
    <t>Itwasfate</t>
  </si>
  <si>
    <t>mid-division, progress into 4th 3 out, 2nd after 2 out, ridden and no impression on leader before last, kept on one pace, dropped to 3rd run-in</t>
  </si>
  <si>
    <t>214375-</t>
  </si>
  <si>
    <t>Magheralin Mick</t>
  </si>
  <si>
    <t>tracked leaders, slight mistake 3rd, 2nd halfway, ridden in 3rd after 2 out, no extra before last</t>
  </si>
  <si>
    <t>144343-</t>
  </si>
  <si>
    <t>Pale Blue Dot (FR)</t>
  </si>
  <si>
    <t>prominent, disputed after 1st, tracked leaders from before 3rd, 4th halfway, mistake and unseated rider 5 out</t>
  </si>
  <si>
    <t>16F58-5</t>
  </si>
  <si>
    <t>Rotten Row</t>
  </si>
  <si>
    <t>D Meyler</t>
  </si>
  <si>
    <t>held up in mid-division, ridden and no extra before 3 out, weakened, pulled up before last</t>
  </si>
  <si>
    <t>11U55-4</t>
  </si>
  <si>
    <t>Summer Tide</t>
  </si>
  <si>
    <t>held up towards rear, slight mistake 4 out, some progress into 7th 3 out, soon ridden and no impression</t>
  </si>
  <si>
    <t>92360-4</t>
  </si>
  <si>
    <t>Takarengo</t>
  </si>
  <si>
    <t>J B Foley</t>
  </si>
  <si>
    <t>prominent, disputed after 1st, tracked leader from before 3rd, 3rd and slight mistake 4 out, weakened and slight mistake 3 out</t>
  </si>
  <si>
    <t>265802-</t>
  </si>
  <si>
    <t>59 (19F)</t>
  </si>
  <si>
    <t>Themanintheboots</t>
  </si>
  <si>
    <t>slight mistake 1st, mid-division, slow 2nd, closer in 5th from 4th, mid-division halfway, ridden and no extra after 4 out, weakened and pulled up before 2 out</t>
  </si>
  <si>
    <t>0U946-8</t>
  </si>
  <si>
    <t>Too Bright</t>
  </si>
  <si>
    <t>led and disputed early, led before 3rd, ridden to assert before last, kept on strongly</t>
  </si>
  <si>
    <t>70-07PF</t>
  </si>
  <si>
    <t>Western Comandor</t>
  </si>
  <si>
    <t>settled behind leaders, slight mistake 3rd, 5th halfway, closer in 3rd after 4 out, 4th and mistake 2 out, soon ridden and no extra, weakened and fell last</t>
  </si>
  <si>
    <t>24351-4</t>
  </si>
  <si>
    <t>William of Wykeham</t>
  </si>
  <si>
    <t>always towards rear, no impression after 4 out, weakened</t>
  </si>
  <si>
    <t>2557/07-</t>
  </si>
  <si>
    <t>Downtown Queen</t>
  </si>
  <si>
    <t>towards rear, ridden in moderate 9th 3 out, soon no impression</t>
  </si>
  <si>
    <t>0/116SP-</t>
  </si>
  <si>
    <t>204</t>
  </si>
  <si>
    <t>Entegro Handicap Chase</t>
  </si>
  <si>
    <t>5m 10.50s</t>
  </si>
  <si>
    <t>Innovated</t>
  </si>
  <si>
    <t>held up towards rear, slight mistake 3rd, ridden in 7th before 3 out, soon no impression</t>
  </si>
  <si>
    <t>513P/15-</t>
  </si>
  <si>
    <t>141</t>
  </si>
  <si>
    <t>Arrycan</t>
  </si>
  <si>
    <t>held up towards rear, ridden and no impression before 3 out, moderate 6th last, kept on one pace</t>
  </si>
  <si>
    <t>312U0-6</t>
  </si>
  <si>
    <t>Call The Tune</t>
  </si>
  <si>
    <t>Barry Connell</t>
  </si>
  <si>
    <t>held up towards rear, progress into 6th 4 out, ridden 3 out, slight mistake 2 out, soon no impression, kept on one pace</t>
  </si>
  <si>
    <t>267316/</t>
  </si>
  <si>
    <t>449</t>
  </si>
  <si>
    <t>Broken Ice</t>
  </si>
  <si>
    <t>tracked leaders, slight mistake 5th, 2nd halfway, ridden in 3rd 2 out, soon under pressure in 2nd, no impression on winner before last, kept on same pace</t>
  </si>
  <si>
    <t>5P868-2</t>
  </si>
  <si>
    <t>Flindt</t>
  </si>
  <si>
    <t>tracked leaders early, slight mistake 2nd, soon mid-division, slow 5 out, ridden in rear after next, weakened</t>
  </si>
  <si>
    <t>4/5565F-</t>
  </si>
  <si>
    <t>99</t>
  </si>
  <si>
    <t>Priory Park</t>
  </si>
  <si>
    <t>tracked leaders, 3rd halfway, ridden in 4th 3 out, no extra next, weakened, eased after last</t>
  </si>
  <si>
    <t>077272-</t>
  </si>
  <si>
    <t>Scalor (FR)</t>
  </si>
  <si>
    <t>tracked leader, slight mistake 2nd, mistake 3rd and unseated rider</t>
  </si>
  <si>
    <t>5/2P81-7</t>
  </si>
  <si>
    <t>Lake Chad</t>
  </si>
  <si>
    <t>held up towards rear early, mid-division before 4th, closer in 4th at 6th, 5th and slight mistake 3 out, soon ridden, no impression in 4th after 2 out, kept on one pace</t>
  </si>
  <si>
    <t>229F6-3</t>
  </si>
  <si>
    <t>Shes Some Doll</t>
  </si>
  <si>
    <t>mistake 1st, soon mid-division, good progress into 2nd before 3 out, ridden 2 out, soon under pressure in 3rd, no extra before last</t>
  </si>
  <si>
    <t>FF3234-</t>
  </si>
  <si>
    <t>A Mere Bagatelle</t>
  </si>
  <si>
    <t>made all, clear after 3rd, slight mistake 6th, 8-length advantage halfway, reduced advantage after 4 out, ridden to assert after 2 out, mistake last, kept on well run-in, comfortably</t>
  </si>
  <si>
    <t>52520P-</t>
  </si>
  <si>
    <t>85</t>
  </si>
  <si>
    <t>Add Kilbegganraces On Snapchat (Pro/Am) Flat Race</t>
  </si>
  <si>
    <t>3m 45.10s</t>
  </si>
  <si>
    <t>Arabian Diamond</t>
  </si>
  <si>
    <t>prominent and disputed, tracked leader after 6f, 2nd halfway, improved to dispute 4f out, led 3f out, ridden under 2f out, joined 1 1/2f out, headed over 1f out, kept on final furlong without matching winner</t>
  </si>
  <si>
    <t>6-2</t>
  </si>
  <si>
    <t>Kalanisi Flash</t>
  </si>
  <si>
    <t>led and disputed, headed after 4f and tracked leaders, pushed along in 4th halfway, ridden 6f out, no extra 4f out</t>
  </si>
  <si>
    <t>7P11/4-2</t>
  </si>
  <si>
    <t>Willwekeephim</t>
  </si>
  <si>
    <t>mid-division early, closer in 3rd halfway, ridden in 4th 5f out, no extra 4f out</t>
  </si>
  <si>
    <t>P-5</t>
  </si>
  <si>
    <t>Good Lad</t>
  </si>
  <si>
    <t>held up towards rear, progress into 3rd 6f out, ridden in 4th 4f out, soon no extra</t>
  </si>
  <si>
    <t>Mr Dibbs</t>
  </si>
  <si>
    <t>A Murray</t>
  </si>
  <si>
    <t>Mr S Cavanagh</t>
  </si>
  <si>
    <t>mid-division, ridden 6f out, under pressure in 3rd 4f out, soon no impression on leaders, kept on one pace</t>
  </si>
  <si>
    <t>76-</t>
  </si>
  <si>
    <t>Ninth Loch</t>
  </si>
  <si>
    <t>Miss J Townend</t>
  </si>
  <si>
    <t>tracked leaders, ran freely, disputed after 4f, led after 6f, joined 4f out, headed 3f out, ridden in 2nd 2f out, disputed again 1 1/2f out, led over 1f out, kept on well under pressure final furlong</t>
  </si>
  <si>
    <t>Jet Star</t>
  </si>
  <si>
    <t>C W J Farrell</t>
  </si>
  <si>
    <t>Mr C J Byrne</t>
  </si>
  <si>
    <t>soon towards rear, ridden in rear 7f out, soon no impression</t>
  </si>
  <si>
    <t>4P/55-</t>
  </si>
  <si>
    <t>119</t>
  </si>
  <si>
    <t>Irish Stallion Farms EBF Fillies Maiden (IRE Incentive Race)</t>
  </si>
  <si>
    <t>Good (Good to Yielding to places)</t>
  </si>
  <si>
    <t>1m 21.33s</t>
  </si>
  <si>
    <t>Ashwiyaa</t>
  </si>
  <si>
    <t>M OCallaghan</t>
  </si>
  <si>
    <t>broke well to lead, attempted to assert 1 1/2f out, veered right over 1f out and inside final furlong, headed inside final 100 yards, kept on, not match winner</t>
  </si>
  <si>
    <t>Blue Poppy</t>
  </si>
  <si>
    <t>rear of mid-division, 5th halfway, progress to 4th under 2f out, ridden over 1f out, no impression, one paced final 100 yards</t>
  </si>
  <si>
    <t>Lia Fail</t>
  </si>
  <si>
    <t>dwelt slightly, soon tracked leader, a little keen, 2nd halfway, under pressure in 3rd 2f out, weakened 1 1/2f out</t>
  </si>
  <si>
    <t>Lough Lannagh</t>
  </si>
  <si>
    <t>dwelt, raced in rear, 7th halfway, effort and progress to 5th 1f out, one paced inside final furlong</t>
  </si>
  <si>
    <t>Rush Queen</t>
  </si>
  <si>
    <t>in touch, 3rd halfway, improved to 2nd 2f out, pushed along 1 1/2f out, ridden over 1f out, improved to lead inside final 100 yards, kept on well</t>
  </si>
  <si>
    <t>Zelestial</t>
  </si>
  <si>
    <t>mid-division, 4th halfway, dropped to 5th under 2f out, weakened over 1f out</t>
  </si>
  <si>
    <t>Zona Verde</t>
  </si>
  <si>
    <t>towards rear, 6th halfway, headway on outer under 2f out, ridden in 3rd over 1f out, kept on, not trouble leaders</t>
  </si>
  <si>
    <t>Irish Stallion Farms EBF Fillies &amp; Mares Maiden</t>
  </si>
  <si>
    <t>1m 19.94s</t>
  </si>
  <si>
    <t>Akeela</t>
  </si>
  <si>
    <t>M A Cahill</t>
  </si>
  <si>
    <t>A C Persse</t>
  </si>
  <si>
    <t>dwelt, soon rear of mid-division, 6th halfway, ridden into 5th 1f out, one paced inside final furlong</t>
  </si>
  <si>
    <t>5-</t>
  </si>
  <si>
    <t>177</t>
  </si>
  <si>
    <t>Es Vedra</t>
  </si>
  <si>
    <t>towards rear, 7th halfway, ridden inside final furlong, kept on in 6th closing stages, never on terms</t>
  </si>
  <si>
    <t>Ferrari Desert</t>
  </si>
  <si>
    <t>Eoghan Joseph ONeill</t>
  </si>
  <si>
    <t>mid-division, 4th halfway, lost place and under pressure over 1f out, weakened final furlong</t>
  </si>
  <si>
    <t>7-3</t>
  </si>
  <si>
    <t>Final Check</t>
  </si>
  <si>
    <t>dwelt, raced in rear, soon niggled along, detached halfway, ridden over 1f out, kept on final 100 yards, no danger</t>
  </si>
  <si>
    <t>96</t>
  </si>
  <si>
    <t>Freedom Falls</t>
  </si>
  <si>
    <t>led narrowly, headed and raced 3rd after 1 1/2f, ridden and effort over 1f out, dropped to 4th closing stages, no extra</t>
  </si>
  <si>
    <t>44425-</t>
  </si>
  <si>
    <t>240</t>
  </si>
  <si>
    <t>Nelda</t>
  </si>
  <si>
    <t>dwelt slightly, raced towards rear, 5th halfway, progress and ridden in 4th over 1f out, ran on strongly final 100 yards to 2nd on line, nearest at finish</t>
  </si>
  <si>
    <t>Sibyl Charm</t>
  </si>
  <si>
    <t>C Stone-Walsh</t>
  </si>
  <si>
    <t>tracked leader, disputed lead after 1 1/2f, headed over 2f out, ridden over 1f out, kept on final 100 yards, dropped to 3rd on line</t>
  </si>
  <si>
    <t>2-73</t>
  </si>
  <si>
    <t>Sweetest Rose</t>
  </si>
  <si>
    <t>close up, disputed lead after 1 1/2f, led over 2f out, increased advantage under 2f out, ridden over 1f out, kept on best, reduced lead close home</t>
  </si>
  <si>
    <t>3922-23</t>
  </si>
  <si>
    <t>Croom House Stud Handicap</t>
  </si>
  <si>
    <t>1m 29.78s</t>
  </si>
  <si>
    <t>Rumbled Again</t>
  </si>
  <si>
    <t>led narrowly, soon joined, led narrowly 3f out, headed and ridden under 2f out, ridden 1 1/2f out, lost place 1f out, weakened final 100 yards</t>
  </si>
  <si>
    <t>06-7431</t>
  </si>
  <si>
    <t>Anann</t>
  </si>
  <si>
    <t>M W Hassett</t>
  </si>
  <si>
    <t>towards rear, 6th 3f out, ridden and progress on inner over 1f out, kept on without threatening to 4th on line</t>
  </si>
  <si>
    <t>02-134</t>
  </si>
  <si>
    <t>109</t>
  </si>
  <si>
    <t>Not Just Yet</t>
  </si>
  <si>
    <t>dwelt and reared slightly leaving stalls, raced towards rear, 5th 3f out, good headway on outer to lead under 2f out, ridden over 1f out, kept on best closing stages</t>
  </si>
  <si>
    <t>0303-7</t>
  </si>
  <si>
    <t>41</t>
  </si>
  <si>
    <t>Rathbranchurch</t>
  </si>
  <si>
    <t>pushed along and raced prominently, 4th 3f out, lost place and ridden over 1f out, weakened inside final furlong</t>
  </si>
  <si>
    <t>867-22</t>
  </si>
  <si>
    <t>Emorcee</t>
  </si>
  <si>
    <t>slightly hampered leaving stalls and soon switched left, raced in rear, 7th 3f out, switched right over 1f out, soon pushed long, kept on same pace final furlong</t>
  </si>
  <si>
    <t>6-28</t>
  </si>
  <si>
    <t>The Snapper</t>
  </si>
  <si>
    <t>mid-division, improved to 3rd 3f out, ridden into 2nd over 1f out, closed final 100 yards, kept on, not reach winner</t>
  </si>
  <si>
    <t>64-6184</t>
  </si>
  <si>
    <t>Portreath</t>
  </si>
  <si>
    <t>prominent, soon pushed along to dispute lead, headed 3f out, under pressure in 2nd over 2f out, 3rd under 2f out, ridden in 4th over 1f out, kept on same pace in 3rd closing stages</t>
  </si>
  <si>
    <t>0-59</t>
  </si>
  <si>
    <t>Lane Family Memorial Handicap</t>
  </si>
  <si>
    <t>2m 40y</t>
  </si>
  <si>
    <t>3m 45.00s</t>
  </si>
  <si>
    <t>Away To Sea (FR)</t>
  </si>
  <si>
    <t>soon tracked leader, 5th halfway, lost place 5f out, effort and progress over 1f out, kept on final furlong, no threat</t>
  </si>
  <si>
    <t>8/2520-3</t>
  </si>
  <si>
    <t>The Jam Man</t>
  </si>
  <si>
    <t>led, soon headed and close up, 2nd halfway, strongly challenged leader and led approaching straight, ridden and pressed 1 1/2f out, headed over 1f out, no extra final 150 yards</t>
  </si>
  <si>
    <t>850-626</t>
  </si>
  <si>
    <t>Cerberus</t>
  </si>
  <si>
    <t>C G ODwyer</t>
  </si>
  <si>
    <t>slowly away, soon rear of mid-division, 10th halfway, headway 1 1/2f out, no extra final 150 yards</t>
  </si>
  <si>
    <t>02320/-0</t>
  </si>
  <si>
    <t>43 (24J)</t>
  </si>
  <si>
    <t>Cafe Con Leche</t>
  </si>
  <si>
    <t>mid-division, 7th halfway, lost place and under pressure over 1f out, no extra final furlong</t>
  </si>
  <si>
    <t>4520/-05</t>
  </si>
  <si>
    <t>Effernock Fizz</t>
  </si>
  <si>
    <t>Cian M Collins</t>
  </si>
  <si>
    <t>prominent, soon pushed along to lead, strongly pressed and headed approaching straight, dropped to 5th and under pressure 1f out, no impression</t>
  </si>
  <si>
    <t>87056-9</t>
  </si>
  <si>
    <t>142 (10J)</t>
  </si>
  <si>
    <t>Queen Of Seduction</t>
  </si>
  <si>
    <t>soon tracked leader, 3rd halfway, 4th over 5f out, ridden 1f out, kept on without threatening inside final furlong</t>
  </si>
  <si>
    <t>7234-01</t>
  </si>
  <si>
    <t>Puntastic</t>
  </si>
  <si>
    <t>close up, rear of mid-division after 3f, 8th halfway, dropped towards rear 4f out, no impression, weakened over 1f out</t>
  </si>
  <si>
    <t>448/34-0</t>
  </si>
  <si>
    <t>Global Export</t>
  </si>
  <si>
    <t>R Whearty</t>
  </si>
  <si>
    <t>towards rear, 12th halfway, headway under 2f out, ridden and ran on well inside final furlong to 3rd close home, never nearer</t>
  </si>
  <si>
    <t>4/56344-</t>
  </si>
  <si>
    <t>137 (106J)</t>
  </si>
  <si>
    <t>Liberated Light</t>
  </si>
  <si>
    <t>John E &amp; Kiely</t>
  </si>
  <si>
    <t>rear, 14th halfway, effort and progress over 1f out, soon ridden, no extra closing stages</t>
  </si>
  <si>
    <t>330/009-</t>
  </si>
  <si>
    <t>Surviving Murmansk</t>
  </si>
  <si>
    <t>Mrs A M OShea</t>
  </si>
  <si>
    <t>Adrian OShea</t>
  </si>
  <si>
    <t>rear, 13th halfway, ridden and some progress over 1f out, weakened in 11th final 150 yards</t>
  </si>
  <si>
    <t>408608</t>
  </si>
  <si>
    <t>Zileo</t>
  </si>
  <si>
    <t>M &amp; T Collins</t>
  </si>
  <si>
    <t>rear of mid-division, 9th halfway, headway to 5th over 4f out, ridden into 3rd over 1f out, improved to 2nd final 150 yards, kept on, not trouble winner</t>
  </si>
  <si>
    <t>0707-92</t>
  </si>
  <si>
    <t>Mephisto</t>
  </si>
  <si>
    <t>G Keane</t>
  </si>
  <si>
    <t>mid-division, 6th halfway, lost place under 3f out, no impression, weakened over 1f out</t>
  </si>
  <si>
    <t>267-121</t>
  </si>
  <si>
    <t>65</t>
  </si>
  <si>
    <t>Custers Mistake</t>
  </si>
  <si>
    <t>J F ONeill</t>
  </si>
  <si>
    <t>missed break, raced towards rear, 11th halfway, dropped to rear over 3f out, no impression, weakened 1f out, never a factor</t>
  </si>
  <si>
    <t>344962/-</t>
  </si>
  <si>
    <t>704 (17J)</t>
  </si>
  <si>
    <t>All In Peder (FR)</t>
  </si>
  <si>
    <t>Emmet Mullins</t>
  </si>
  <si>
    <t>in touch, 4th halfway, improved to 3rd over 5f out, challenged leader 1 1/2f out, led over 1f out, soon ridden, stayed on well closing stages</t>
  </si>
  <si>
    <t>0000-31</t>
  </si>
  <si>
    <t>Join The Listowel Races Supporters Club (C &amp; G) Maiden</t>
  </si>
  <si>
    <t>1m 41.18s</t>
  </si>
  <si>
    <t>Autoline</t>
  </si>
  <si>
    <t>slowly away and detached in rear, closed up on field before halfway, 4th entering straight, ridden 1 1/2f out, ran on final furlong, never nearer</t>
  </si>
  <si>
    <t>Highland Rahy (USA)</t>
  </si>
  <si>
    <t>soon tracked leader, pushed along in 3rd after halfway, dropped to 5th entering straight, weakened over 1f out, eased closing stages</t>
  </si>
  <si>
    <t>403</t>
  </si>
  <si>
    <t>Livio Milo</t>
  </si>
  <si>
    <t>broke well to lead, asserted before halfway, reduced lead approaching straight, headed and ridden over 1f out, kept on final furlong, not match winner</t>
  </si>
  <si>
    <t>52-44</t>
  </si>
  <si>
    <t>Narmar</t>
  </si>
  <si>
    <t>mid-division, 4th after halfway, took closer order in 2nd approaching straight, led and ridden over 1f out, kept on well</t>
  </si>
  <si>
    <t>9-42</t>
  </si>
  <si>
    <t>Sea Gardens (FR)</t>
  </si>
  <si>
    <t>towards rear, pushed along to 2nd after halfway, closed in 3rd approaching straight, ridden over 1f out, kept on without threatening leaders final furlong</t>
  </si>
  <si>
    <t>4-6</t>
  </si>
  <si>
    <t>James Collins Memorial Handicap (Div 1)</t>
  </si>
  <si>
    <t>1m 41.33s</t>
  </si>
  <si>
    <t>Asisaid</t>
  </si>
  <si>
    <t>dwelt, raced towards rear, 11th after halfway, ridden and headway over 1f out, no room on inner inside final furlong and lost place, soon switched right, no extra</t>
  </si>
  <si>
    <t>00-1006</t>
  </si>
  <si>
    <t>Princess Rajj</t>
  </si>
  <si>
    <t>tracked leader, dropped to 9th after halfway, good headway entering straight, closed and ridden over 1f out, weakened final 100 yards</t>
  </si>
  <si>
    <t>53-9800</t>
  </si>
  <si>
    <t>Dutch Glory</t>
  </si>
  <si>
    <t>rear of mid-division, 10th approaching straight, good headway on outer 2f out, ridden to lead over 1f out, ran on well</t>
  </si>
  <si>
    <t>34-1460</t>
  </si>
  <si>
    <t>Ferrybank</t>
  </si>
  <si>
    <t>tracked leader, 3rd halfway, lost place 1 1/2f out, effort and not much room inside final furlong, no extra closing stages</t>
  </si>
  <si>
    <t>70700-0</t>
  </si>
  <si>
    <t>Sunset Nova</t>
  </si>
  <si>
    <t>rear, 14th 3f out, ridden and headway on outer over 1f out, stayed on final furlong to 2nd close home, not trouble winner</t>
  </si>
  <si>
    <t>680940</t>
  </si>
  <si>
    <t>Phoenix Open (USA)</t>
  </si>
  <si>
    <t>S M Duffy</t>
  </si>
  <si>
    <t>dwelt slightly and awkward leaving stalls, raced in rear, 13th 3f out, effort over 1f out, weakened inside final furlong</t>
  </si>
  <si>
    <t>61004-0</t>
  </si>
  <si>
    <t>142</t>
  </si>
  <si>
    <t>Leclerc</t>
  </si>
  <si>
    <t>C J MacRedmond</t>
  </si>
  <si>
    <t>in touch, 6th halfway, lost place and under pressure over 2f out, weakened 1 1/2f out, eased closing stages</t>
  </si>
  <si>
    <t>680000</t>
  </si>
  <si>
    <t>Swiss Army Officer</t>
  </si>
  <si>
    <t>dwelt, soon rear of mid-division, headway to 5th halfway, lost place and ridden over 1f out, no extra final 150 yards</t>
  </si>
  <si>
    <t>08590-1</t>
  </si>
  <si>
    <t>Blue Wood</t>
  </si>
  <si>
    <t>led, ridden and headed over 1f out, lost place final 150 yards, soon weakened</t>
  </si>
  <si>
    <t>60/7318</t>
  </si>
  <si>
    <t>Han Solo</t>
  </si>
  <si>
    <t>close up, 2nd halfway, dropped to 3rd over 1f out, improved to 2nd final 150 yards, no impression on winner, no extra and dropped to 4th close home</t>
  </si>
  <si>
    <t>803396-</t>
  </si>
  <si>
    <t>Manhattan Dandy</t>
  </si>
  <si>
    <t>Thomas Coyle</t>
  </si>
  <si>
    <t>close up, a little keen, 4th halfway, lost place and weakened quickly approaching straight, eased 1 1/2f out</t>
  </si>
  <si>
    <t>600-853</t>
  </si>
  <si>
    <t>Pink Socks</t>
  </si>
  <si>
    <t>towards rear, 12th after halfway, switched right and headway over 1f out, kept on final furlong to 3rd close home, never nearer</t>
  </si>
  <si>
    <t>0/0000-7</t>
  </si>
  <si>
    <t>Tara Power</t>
  </si>
  <si>
    <t>K H Clarke</t>
  </si>
  <si>
    <t>missed break, raced towards rear, progress to 7th after halfway, effort inside final furlong, no extra closing stages</t>
  </si>
  <si>
    <t>40-0686</t>
  </si>
  <si>
    <t>What Adaay</t>
  </si>
  <si>
    <t>mid-division, 8th after halfway, effort inside final furlong, kept on, no impression closing stages</t>
  </si>
  <si>
    <t>70/5232-</t>
  </si>
  <si>
    <t>249</t>
  </si>
  <si>
    <t>James Collins Memorial Handicap (Div 2)</t>
  </si>
  <si>
    <t>1m 41.74s</t>
  </si>
  <si>
    <t>Arch Enemy</t>
  </si>
  <si>
    <t>S P Bird</t>
  </si>
  <si>
    <t>rear of mid-division, 9th halfway, ridden and headway over 1f out, ran on well final 150 yards to lead close home</t>
  </si>
  <si>
    <t>8-53167</t>
  </si>
  <si>
    <t>Macadams Rock</t>
  </si>
  <si>
    <t>Miss McLoughlin</t>
  </si>
  <si>
    <t>slowly away, raced in rear, 13th over 3f out, effort and ridden inside final furlong, no extra closing stages, never a factor</t>
  </si>
  <si>
    <t>714430</t>
  </si>
  <si>
    <t>Trueba</t>
  </si>
  <si>
    <t>Edmond Daniel Linehan</t>
  </si>
  <si>
    <t>C Geerdharry</t>
  </si>
  <si>
    <t>tracked leader, 3rd halfway, lost place and weakened 1 1/2f out, soon slightly hampered</t>
  </si>
  <si>
    <t>3330-00</t>
  </si>
  <si>
    <t>Breezy Zoff</t>
  </si>
  <si>
    <t>in touch, 6th halfway, not much room and slightly hampered over 1f out, no impression inside final furlong</t>
  </si>
  <si>
    <t>9018-90</t>
  </si>
  <si>
    <t>Simply Sideways</t>
  </si>
  <si>
    <t>rear of mid-division, 11th halfway, good headway on inner over 1f out, ridden in 3rd inside final furlong, kept on</t>
  </si>
  <si>
    <t>555-146</t>
  </si>
  <si>
    <t>Soyounique</t>
  </si>
  <si>
    <t>L T McAteer</t>
  </si>
  <si>
    <t>close up on outer, 5th halfway, headway and closed 1 1/2f out, ridden and lost place 1f out, soon weakened</t>
  </si>
  <si>
    <t>60-0460</t>
  </si>
  <si>
    <t>60</t>
  </si>
  <si>
    <t>Hurricane Helen</t>
  </si>
  <si>
    <t>rear, 14th over 3f out, effort and not much room behind horses 1 1/2f out, progress 1f out, ridden and kept on closing stages</t>
  </si>
  <si>
    <t>4-76574</t>
  </si>
  <si>
    <t>Skontonovski</t>
  </si>
  <si>
    <t>in touch, 7th halfway, ridden and progress over 1f out, kept on, no extra closing stages</t>
  </si>
  <si>
    <t>090034</t>
  </si>
  <si>
    <t>Pollanassa</t>
  </si>
  <si>
    <t>in touch, pushed along after 2f, 4th halfway, lost place and ridden 1 1/2f out, soon edged left, weakened final furlong</t>
  </si>
  <si>
    <t>408-000</t>
  </si>
  <si>
    <t>Atbay</t>
  </si>
  <si>
    <t>Mark Fahey</t>
  </si>
  <si>
    <t>mid-division, 8th halfway, headway 1f out, ran on, never nearer</t>
  </si>
  <si>
    <t>0498-02</t>
  </si>
  <si>
    <t>Chica Power</t>
  </si>
  <si>
    <t>led, headed after 2f, led narrowly before halfway, ridden 1 1/2f out, headed over 1f out, lost place and weakened final 150 yards</t>
  </si>
  <si>
    <t>1807-90</t>
  </si>
  <si>
    <t>Miss Cunning</t>
  </si>
  <si>
    <t>Aengus King</t>
  </si>
  <si>
    <t>Jessica OGorman</t>
  </si>
  <si>
    <t>tracked leader, led after 2f, headed before halfway, under pressure entering straight, lost place and weakened 1 1/2f out, soon hampered</t>
  </si>
  <si>
    <t>0800-10</t>
  </si>
  <si>
    <t>Lofoten</t>
  </si>
  <si>
    <t>rear, 15th over 3f out, ridden and effort over 1f out, soon progress, ran on well final 100 yards, never on terms</t>
  </si>
  <si>
    <t>950-008</t>
  </si>
  <si>
    <t>Well Suited</t>
  </si>
  <si>
    <t>T J OMara</t>
  </si>
  <si>
    <t>towards rear, 10th halfway, headway under 2f out, ridden to lead over 1f out, kept on, headed close home</t>
  </si>
  <si>
    <t>573576</t>
  </si>
  <si>
    <t>Little Trigger</t>
  </si>
  <si>
    <t>towards rear, 12th over 3f out, no impression over 1f out, kept on final furlong, never on terms</t>
  </si>
  <si>
    <t>00670-0</t>
  </si>
  <si>
    <t>151</t>
  </si>
  <si>
    <t>Acro Fire &amp; Safety (Q.R.) Race</t>
  </si>
  <si>
    <t>1m 4f 210y</t>
  </si>
  <si>
    <t>2m 54.72s</t>
  </si>
  <si>
    <t>Taipan (FR)</t>
  </si>
  <si>
    <t>Mr B ONeill</t>
  </si>
  <si>
    <t>tracked leader, closed after 5f, led before halfway, asserted and ridden over 1f out, kept on well, easily</t>
  </si>
  <si>
    <t>709-221</t>
  </si>
  <si>
    <t>Ace Aussie</t>
  </si>
  <si>
    <t>Mr R L McCrory</t>
  </si>
  <si>
    <t>in touch, 6th over 4f out, ridden over 2f out, progress 1 1/2f out, soon ridden, no extra final furlong</t>
  </si>
  <si>
    <t>350/934-</t>
  </si>
  <si>
    <t>319 (23J)</t>
  </si>
  <si>
    <t>Ballycallan King</t>
  </si>
  <si>
    <t>Ms L M Hoyne Casey</t>
  </si>
  <si>
    <t>mid-division, headway after 4f, lost place before halfway, weakened in 11th over 3f out</t>
  </si>
  <si>
    <t>/6080-</t>
  </si>
  <si>
    <t>316</t>
  </si>
  <si>
    <t>Corbin</t>
  </si>
  <si>
    <t>Mr D P Nolan</t>
  </si>
  <si>
    <t>towards rear, 10th over 4f out, no impression under 2f out, weakened over 1f out, never a factor</t>
  </si>
  <si>
    <t>/50-</t>
  </si>
  <si>
    <t>353 (218J)</t>
  </si>
  <si>
    <t>Kendancer (FR)</t>
  </si>
  <si>
    <t>Mr R W Barron</t>
  </si>
  <si>
    <t>towards rear, 9th over 4f out, effort and progress over 1f out, kept on final furlong to moderate 5th, never on terms</t>
  </si>
  <si>
    <t>41456/7</t>
  </si>
  <si>
    <t>47 (29J)</t>
  </si>
  <si>
    <t>Mon Coeur</t>
  </si>
  <si>
    <t>Mr J L Gleeson</t>
  </si>
  <si>
    <t>mid-division, 5th over 4f out, effort in 4th over 2f out, switched right in 3rd over 1f out, ridden into 2nd inside final furlong, kept on, no chance with winner</t>
  </si>
  <si>
    <t>-2</t>
  </si>
  <si>
    <t>Patrick Joseph</t>
  </si>
  <si>
    <t>D Broad</t>
  </si>
  <si>
    <t>Miss R Hogan</t>
  </si>
  <si>
    <t>rear of mid-division, 8th over 4f out, no impression, weakened under 2f out</t>
  </si>
  <si>
    <t>677/65-9</t>
  </si>
  <si>
    <t>105</t>
  </si>
  <si>
    <t>War Correspondent</t>
  </si>
  <si>
    <t>Mr P J Cody</t>
  </si>
  <si>
    <t>towards rear, a little keen, soon headway and close up, disputed 3rd halfway, 2nd over 2f out, ridden and no impression on leader over 1f out, dropped to 3rd inside final furlong, kept on</t>
  </si>
  <si>
    <t>33563-4</t>
  </si>
  <si>
    <t>Wasthatok</t>
  </si>
  <si>
    <t>Mr D McGill</t>
  </si>
  <si>
    <t>close up, disputed 3rd halfway, dropped to 5th and under pressure over 2f out, no extra in 5th 1f out</t>
  </si>
  <si>
    <t>(24J)</t>
  </si>
  <si>
    <t>Athagabhain</t>
  </si>
  <si>
    <t>A Sexton</t>
  </si>
  <si>
    <t>Mr H E Sexton</t>
  </si>
  <si>
    <t>rear of mid-division, 7th over 4f out, ridden into 6th 1f out, no extra</t>
  </si>
  <si>
    <t>(5J)</t>
  </si>
  <si>
    <t>Female Soldier</t>
  </si>
  <si>
    <t>broke well to lead, reduced lead after 5f, headed before halfway, dropped to 3rd and under pressure over 2f out, dropped to 4th 1 1/2f out, one paced in moderate 4th 1f out</t>
  </si>
  <si>
    <t>77450-5</t>
  </si>
  <si>
    <t>Influential Lady</t>
  </si>
  <si>
    <t>J Barcoe</t>
  </si>
  <si>
    <t>Mr S Cleary</t>
  </si>
  <si>
    <t>awkward leaving stalls and detached in rear, 12th over 3f out, modest headway 1 1/2f out, weakened final furlong, never a factor</t>
  </si>
  <si>
    <t>/3-</t>
  </si>
  <si>
    <t>277 (10J)</t>
  </si>
  <si>
    <t>4007-71</t>
  </si>
  <si>
    <t>42-8276</t>
  </si>
  <si>
    <t>823721</t>
  </si>
  <si>
    <t>76P3-P7</t>
  </si>
  <si>
    <t>48 (1F)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</si>
</sst>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h:mm;@"/>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164" fontId="0" fillId="0" borderId="0" xfId="0" applyNumberFormat="1"/>
    <xf numFmtId="165" fontId="0" fillId="0" borderId="0" xfId="0" applyNumberFormat="1"/>
    <xf numFmtId="1" fontId="0" fillId="0" borderId="0" xfId="0" applyNumberFormat="1"/>
    <xf numFmtId="164" fontId="0" fillId="0" borderId="0" xfId="0" applyNumberFormat="1" applyAlignment="1">
      <alignment vertical="center"/>
    </xf>
    <xf numFmtId="165" fontId="0" fillId="0" borderId="0" xfId="0" applyNumberFormat="1" applyAlignment="1">
      <alignment vertical="center"/>
    </xf>
    <xf numFmtId="0" fontId="0" fillId="0" borderId="0" xfId="0" quotePrefix="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23"/>
  <sheetViews>
    <sheetView tabSelected="1" zoomScaleNormal="100" workbookViewId="0"/>
  </sheetViews>
  <sheetFormatPr defaultRowHeight="15" x14ac:dyDescent="0.25"/>
  <cols>
    <col min="1" max="1" width="9" bestFit="1" customWidth="1"/>
    <col min="2" max="2" width="13.42578125" bestFit="1" customWidth="1"/>
    <col min="3" max="3" width="9.28515625" bestFit="1" customWidth="1"/>
    <col min="4" max="4" width="9.5703125" bestFit="1" customWidth="1"/>
    <col min="5" max="5" width="45" customWidth="1"/>
    <col min="6" max="6" width="5.28515625" bestFit="1" customWidth="1"/>
    <col min="7" max="7" width="5.42578125" bestFit="1" customWidth="1"/>
    <col min="8" max="8" width="8.85546875" bestFit="1" customWidth="1"/>
    <col min="9" max="9" width="7" bestFit="1" customWidth="1"/>
    <col min="10" max="10" width="4.28515625" bestFit="1" customWidth="1"/>
    <col min="11" max="11" width="9.28515625" bestFit="1" customWidth="1"/>
    <col min="12" max="12" width="5.7109375" bestFit="1" customWidth="1"/>
    <col min="13" max="13" width="13.140625" customWidth="1"/>
    <col min="14" max="14" width="5.42578125" bestFit="1" customWidth="1"/>
    <col min="15" max="15" width="9.5703125" bestFit="1" customWidth="1"/>
    <col min="16" max="16" width="8.28515625" bestFit="1" customWidth="1"/>
    <col min="17" max="17" width="5.140625" bestFit="1" customWidth="1"/>
    <col min="18" max="18" width="6.85546875" bestFit="1" customWidth="1"/>
    <col min="19" max="19" width="8.42578125" bestFit="1" customWidth="1"/>
    <col min="20" max="20" width="7.5703125" bestFit="1" customWidth="1"/>
    <col min="21" max="21" width="19.5703125" customWidth="1"/>
    <col min="22" max="23" width="5.5703125" bestFit="1" customWidth="1"/>
    <col min="24" max="24" width="4.42578125" bestFit="1" customWidth="1"/>
    <col min="25" max="26" width="6.140625" bestFit="1" customWidth="1"/>
    <col min="27" max="27" width="10.42578125" bestFit="1" customWidth="1"/>
    <col min="28" max="28" width="5.28515625" customWidth="1"/>
    <col min="29" max="29" width="5.7109375" bestFit="1" customWidth="1"/>
    <col min="30" max="30" width="16.28515625" customWidth="1"/>
    <col min="31" max="31" width="16.85546875" customWidth="1"/>
    <col min="32" max="32" width="6" customWidth="1"/>
    <col min="33" max="33" width="4" bestFit="1" customWidth="1"/>
    <col min="34" max="34" width="15.140625" customWidth="1"/>
    <col min="35" max="35" width="8.42578125" customWidth="1"/>
    <col min="36" max="36" width="5.140625" customWidth="1"/>
    <col min="37" max="37" width="6" customWidth="1"/>
    <col min="38" max="38" width="6.140625" bestFit="1" customWidth="1"/>
    <col min="39" max="39" width="7.5703125" customWidth="1"/>
  </cols>
  <sheetData>
    <row r="1" spans="1:39" x14ac:dyDescent="0.25">
      <c r="A1" t="s">
        <v>0</v>
      </c>
      <c r="B1" t="s">
        <v>1</v>
      </c>
      <c r="C1" s="1" t="s">
        <v>2</v>
      </c>
      <c r="D1" s="2"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s="3" t="s">
        <v>38</v>
      </c>
    </row>
    <row r="2" spans="1:39" x14ac:dyDescent="0.25">
      <c r="A2">
        <v>45080112</v>
      </c>
      <c r="B2" t="s">
        <v>412</v>
      </c>
      <c r="C2" s="4">
        <v>45080</v>
      </c>
      <c r="D2" s="5">
        <v>0.63888888888888884</v>
      </c>
      <c r="E2" t="s">
        <v>441</v>
      </c>
      <c r="G2">
        <v>2</v>
      </c>
      <c r="H2" t="s">
        <v>228</v>
      </c>
      <c r="I2">
        <v>50960</v>
      </c>
      <c r="J2">
        <v>20</v>
      </c>
      <c r="K2" t="s">
        <v>239</v>
      </c>
      <c r="L2">
        <v>1100</v>
      </c>
      <c r="M2" t="s">
        <v>344</v>
      </c>
      <c r="O2" t="s">
        <v>440</v>
      </c>
      <c r="P2">
        <v>54.23</v>
      </c>
      <c r="Q2" t="s">
        <v>41</v>
      </c>
      <c r="S2">
        <v>0</v>
      </c>
      <c r="T2">
        <v>11</v>
      </c>
      <c r="U2" t="s">
        <v>373</v>
      </c>
      <c r="V2" t="s">
        <v>61</v>
      </c>
      <c r="W2">
        <v>25</v>
      </c>
      <c r="X2">
        <v>4</v>
      </c>
      <c r="Y2">
        <v>8</v>
      </c>
      <c r="Z2">
        <v>7</v>
      </c>
      <c r="AA2">
        <v>119</v>
      </c>
      <c r="AC2" t="s">
        <v>141</v>
      </c>
      <c r="AD2" t="s">
        <v>201</v>
      </c>
      <c r="AE2" t="s">
        <v>349</v>
      </c>
      <c r="AG2">
        <v>88</v>
      </c>
      <c r="AH2" t="s">
        <v>462</v>
      </c>
      <c r="AI2" t="s">
        <v>463</v>
      </c>
      <c r="AJ2" t="s">
        <v>61</v>
      </c>
      <c r="AK2" t="s">
        <v>101</v>
      </c>
      <c r="AL2" t="s">
        <v>112</v>
      </c>
      <c r="AM2">
        <f>SUM( 14/1 )</f>
        <v>14</v>
      </c>
    </row>
    <row r="3" spans="1:39" x14ac:dyDescent="0.25">
      <c r="A3">
        <v>45080112</v>
      </c>
      <c r="B3" t="s">
        <v>412</v>
      </c>
      <c r="C3" s="4">
        <v>45080</v>
      </c>
      <c r="D3" s="5">
        <v>0.63888888888888884</v>
      </c>
      <c r="E3" t="s">
        <v>441</v>
      </c>
      <c r="G3">
        <v>2</v>
      </c>
      <c r="H3" t="s">
        <v>228</v>
      </c>
      <c r="I3">
        <v>50960</v>
      </c>
      <c r="J3">
        <v>20</v>
      </c>
      <c r="K3" t="s">
        <v>239</v>
      </c>
      <c r="L3">
        <v>1100</v>
      </c>
      <c r="M3" t="s">
        <v>344</v>
      </c>
      <c r="O3" t="s">
        <v>440</v>
      </c>
      <c r="P3">
        <v>54.23</v>
      </c>
      <c r="Q3" t="s">
        <v>60</v>
      </c>
      <c r="R3" t="s">
        <v>198</v>
      </c>
      <c r="S3">
        <v>0.05</v>
      </c>
      <c r="T3">
        <v>1</v>
      </c>
      <c r="U3" t="s">
        <v>297</v>
      </c>
      <c r="V3" t="s">
        <v>46</v>
      </c>
      <c r="W3">
        <v>8.5</v>
      </c>
      <c r="X3">
        <v>4</v>
      </c>
      <c r="Y3">
        <v>9</v>
      </c>
      <c r="Z3">
        <v>12</v>
      </c>
      <c r="AA3">
        <v>138</v>
      </c>
      <c r="AD3" t="s">
        <v>215</v>
      </c>
      <c r="AE3" t="s">
        <v>196</v>
      </c>
      <c r="AG3">
        <v>107</v>
      </c>
      <c r="AH3" t="s">
        <v>442</v>
      </c>
      <c r="AI3" t="s">
        <v>443</v>
      </c>
      <c r="AJ3" t="s">
        <v>96</v>
      </c>
      <c r="AK3" t="s">
        <v>44</v>
      </c>
      <c r="AL3" t="s">
        <v>78</v>
      </c>
      <c r="AM3">
        <f>SUM( 10/1 )</f>
        <v>10</v>
      </c>
    </row>
    <row r="4" spans="1:39" x14ac:dyDescent="0.25">
      <c r="A4">
        <v>45080112</v>
      </c>
      <c r="B4" t="s">
        <v>412</v>
      </c>
      <c r="C4" s="4">
        <v>45080</v>
      </c>
      <c r="D4" s="5">
        <v>0.63888888888888884</v>
      </c>
      <c r="E4" t="s">
        <v>441</v>
      </c>
      <c r="G4">
        <v>2</v>
      </c>
      <c r="H4" t="s">
        <v>228</v>
      </c>
      <c r="I4">
        <v>50960</v>
      </c>
      <c r="J4">
        <v>20</v>
      </c>
      <c r="K4" t="s">
        <v>239</v>
      </c>
      <c r="L4">
        <v>1100</v>
      </c>
      <c r="M4" t="s">
        <v>344</v>
      </c>
      <c r="O4" t="s">
        <v>440</v>
      </c>
      <c r="P4">
        <v>54.23</v>
      </c>
      <c r="Q4" t="s">
        <v>56</v>
      </c>
      <c r="R4" t="s">
        <v>135</v>
      </c>
      <c r="S4">
        <v>0.2</v>
      </c>
      <c r="T4">
        <v>3</v>
      </c>
      <c r="U4" t="s">
        <v>436</v>
      </c>
      <c r="V4" t="s">
        <v>60</v>
      </c>
      <c r="W4">
        <v>6.5</v>
      </c>
      <c r="X4">
        <v>5</v>
      </c>
      <c r="Y4">
        <v>9</v>
      </c>
      <c r="Z4">
        <v>5</v>
      </c>
      <c r="AA4">
        <v>131</v>
      </c>
      <c r="AB4" t="s">
        <v>66</v>
      </c>
      <c r="AD4" t="s">
        <v>206</v>
      </c>
      <c r="AE4" t="s">
        <v>227</v>
      </c>
      <c r="AG4">
        <v>100</v>
      </c>
      <c r="AH4" t="s">
        <v>446</v>
      </c>
      <c r="AI4" t="s">
        <v>447</v>
      </c>
      <c r="AJ4" t="s">
        <v>65</v>
      </c>
      <c r="AK4" t="s">
        <v>44</v>
      </c>
      <c r="AL4" t="s">
        <v>85</v>
      </c>
      <c r="AM4">
        <f>SUM( 7/1 )</f>
        <v>7</v>
      </c>
    </row>
    <row r="5" spans="1:39" x14ac:dyDescent="0.25">
      <c r="A5">
        <v>45080112</v>
      </c>
      <c r="B5" t="s">
        <v>412</v>
      </c>
      <c r="C5" s="4">
        <v>45080</v>
      </c>
      <c r="D5" s="5">
        <v>0.63888888888888884</v>
      </c>
      <c r="E5" t="s">
        <v>441</v>
      </c>
      <c r="G5">
        <v>2</v>
      </c>
      <c r="H5" t="s">
        <v>228</v>
      </c>
      <c r="I5">
        <v>50960</v>
      </c>
      <c r="J5">
        <v>20</v>
      </c>
      <c r="K5" t="s">
        <v>239</v>
      </c>
      <c r="L5">
        <v>1100</v>
      </c>
      <c r="M5" t="s">
        <v>344</v>
      </c>
      <c r="O5" t="s">
        <v>440</v>
      </c>
      <c r="P5">
        <v>54.23</v>
      </c>
      <c r="Q5" t="s">
        <v>50</v>
      </c>
      <c r="R5" t="s">
        <v>116</v>
      </c>
      <c r="S5">
        <v>0.95</v>
      </c>
      <c r="T5">
        <v>6</v>
      </c>
      <c r="U5" t="s">
        <v>389</v>
      </c>
      <c r="V5" t="s">
        <v>91</v>
      </c>
      <c r="W5">
        <v>8.5</v>
      </c>
      <c r="X5">
        <v>6</v>
      </c>
      <c r="Y5">
        <v>8</v>
      </c>
      <c r="Z5">
        <v>13</v>
      </c>
      <c r="AA5">
        <v>125</v>
      </c>
      <c r="AC5" t="s">
        <v>88</v>
      </c>
      <c r="AD5" t="s">
        <v>202</v>
      </c>
      <c r="AE5" t="s">
        <v>203</v>
      </c>
      <c r="AG5">
        <v>94</v>
      </c>
      <c r="AH5" t="s">
        <v>452</v>
      </c>
      <c r="AI5" t="s">
        <v>453</v>
      </c>
      <c r="AJ5" t="s">
        <v>46</v>
      </c>
      <c r="AK5" t="s">
        <v>44</v>
      </c>
      <c r="AL5" t="s">
        <v>112</v>
      </c>
      <c r="AM5">
        <f>SUM( 14/1 )</f>
        <v>14</v>
      </c>
    </row>
    <row r="6" spans="1:39" x14ac:dyDescent="0.25">
      <c r="A6">
        <v>45080112</v>
      </c>
      <c r="B6" t="s">
        <v>412</v>
      </c>
      <c r="C6" s="4">
        <v>45080</v>
      </c>
      <c r="D6" s="5">
        <v>0.63888888888888884</v>
      </c>
      <c r="E6" t="s">
        <v>441</v>
      </c>
      <c r="G6">
        <v>2</v>
      </c>
      <c r="H6" t="s">
        <v>228</v>
      </c>
      <c r="I6">
        <v>50960</v>
      </c>
      <c r="J6">
        <v>20</v>
      </c>
      <c r="K6" t="s">
        <v>239</v>
      </c>
      <c r="L6">
        <v>1100</v>
      </c>
      <c r="M6" t="s">
        <v>344</v>
      </c>
      <c r="O6" t="s">
        <v>440</v>
      </c>
      <c r="P6">
        <v>54.23</v>
      </c>
      <c r="Q6" t="s">
        <v>61</v>
      </c>
      <c r="R6" t="s">
        <v>120</v>
      </c>
      <c r="S6">
        <v>1.1499999999999999</v>
      </c>
      <c r="T6">
        <v>7</v>
      </c>
      <c r="U6" t="s">
        <v>331</v>
      </c>
      <c r="V6" t="s">
        <v>50</v>
      </c>
      <c r="W6">
        <v>40</v>
      </c>
      <c r="X6">
        <v>6</v>
      </c>
      <c r="Y6">
        <v>8</v>
      </c>
      <c r="Z6">
        <v>11</v>
      </c>
      <c r="AA6">
        <v>123</v>
      </c>
      <c r="AD6" t="s">
        <v>208</v>
      </c>
      <c r="AE6" t="s">
        <v>286</v>
      </c>
      <c r="AG6">
        <v>92</v>
      </c>
      <c r="AH6" t="s">
        <v>454</v>
      </c>
      <c r="AI6" t="s">
        <v>455</v>
      </c>
      <c r="AJ6" t="s">
        <v>118</v>
      </c>
      <c r="AK6" t="s">
        <v>44</v>
      </c>
      <c r="AL6" t="s">
        <v>49</v>
      </c>
      <c r="AM6">
        <f>SUM( 33/1 )</f>
        <v>33</v>
      </c>
    </row>
    <row r="7" spans="1:39" x14ac:dyDescent="0.25">
      <c r="A7">
        <v>45080112</v>
      </c>
      <c r="B7" t="s">
        <v>412</v>
      </c>
      <c r="C7" s="4">
        <v>45080</v>
      </c>
      <c r="D7" s="5">
        <v>0.63888888888888884</v>
      </c>
      <c r="E7" t="s">
        <v>441</v>
      </c>
      <c r="G7">
        <v>2</v>
      </c>
      <c r="H7" t="s">
        <v>228</v>
      </c>
      <c r="I7">
        <v>50960</v>
      </c>
      <c r="J7">
        <v>20</v>
      </c>
      <c r="K7" t="s">
        <v>239</v>
      </c>
      <c r="L7">
        <v>1100</v>
      </c>
      <c r="M7" t="s">
        <v>344</v>
      </c>
      <c r="O7" t="s">
        <v>440</v>
      </c>
      <c r="P7">
        <v>54.23</v>
      </c>
      <c r="Q7" t="s">
        <v>53</v>
      </c>
      <c r="R7" t="s">
        <v>120</v>
      </c>
      <c r="S7">
        <v>1.35</v>
      </c>
      <c r="T7">
        <v>15</v>
      </c>
      <c r="U7" t="s">
        <v>281</v>
      </c>
      <c r="V7" t="s">
        <v>146</v>
      </c>
      <c r="W7">
        <v>14</v>
      </c>
      <c r="X7">
        <v>4</v>
      </c>
      <c r="Y7">
        <v>8</v>
      </c>
      <c r="Z7">
        <v>3</v>
      </c>
      <c r="AA7">
        <v>115</v>
      </c>
      <c r="AC7" t="s">
        <v>79</v>
      </c>
      <c r="AD7" t="s">
        <v>206</v>
      </c>
      <c r="AE7" t="s">
        <v>192</v>
      </c>
      <c r="AG7">
        <v>84</v>
      </c>
      <c r="AH7" t="s">
        <v>469</v>
      </c>
      <c r="AI7" t="s">
        <v>470</v>
      </c>
      <c r="AJ7" t="s">
        <v>91</v>
      </c>
      <c r="AK7" t="s">
        <v>44</v>
      </c>
      <c r="AL7" t="s">
        <v>78</v>
      </c>
      <c r="AM7">
        <f>SUM( 10/1 )</f>
        <v>10</v>
      </c>
    </row>
    <row r="8" spans="1:39" x14ac:dyDescent="0.25">
      <c r="A8">
        <v>45080112</v>
      </c>
      <c r="B8" t="s">
        <v>412</v>
      </c>
      <c r="C8" s="4">
        <v>45080</v>
      </c>
      <c r="D8" s="5">
        <v>0.63888888888888884</v>
      </c>
      <c r="E8" t="s">
        <v>441</v>
      </c>
      <c r="G8">
        <v>2</v>
      </c>
      <c r="H8" t="s">
        <v>228</v>
      </c>
      <c r="I8">
        <v>50960</v>
      </c>
      <c r="J8">
        <v>20</v>
      </c>
      <c r="K8" t="s">
        <v>239</v>
      </c>
      <c r="L8">
        <v>1100</v>
      </c>
      <c r="M8" t="s">
        <v>344</v>
      </c>
      <c r="O8" t="s">
        <v>440</v>
      </c>
      <c r="P8">
        <v>54.23</v>
      </c>
      <c r="Q8" t="s">
        <v>46</v>
      </c>
      <c r="R8" t="s">
        <v>114</v>
      </c>
      <c r="S8">
        <v>2.6</v>
      </c>
      <c r="T8">
        <v>19</v>
      </c>
      <c r="U8" t="s">
        <v>293</v>
      </c>
      <c r="V8" t="s">
        <v>86</v>
      </c>
      <c r="W8">
        <v>50</v>
      </c>
      <c r="X8">
        <v>4</v>
      </c>
      <c r="Y8">
        <v>7</v>
      </c>
      <c r="Z8">
        <v>9</v>
      </c>
      <c r="AA8">
        <v>107</v>
      </c>
      <c r="AD8" t="s">
        <v>243</v>
      </c>
      <c r="AE8" t="s">
        <v>375</v>
      </c>
      <c r="AF8">
        <v>7</v>
      </c>
      <c r="AG8">
        <v>83</v>
      </c>
      <c r="AH8" t="s">
        <v>475</v>
      </c>
      <c r="AI8" t="s">
        <v>476</v>
      </c>
      <c r="AJ8" t="s">
        <v>158</v>
      </c>
      <c r="AK8" t="s">
        <v>44</v>
      </c>
      <c r="AL8" t="s">
        <v>49</v>
      </c>
      <c r="AM8">
        <f>SUM( 33/1 )</f>
        <v>33</v>
      </c>
    </row>
    <row r="9" spans="1:39" x14ac:dyDescent="0.25">
      <c r="A9">
        <v>45080112</v>
      </c>
      <c r="B9" t="s">
        <v>412</v>
      </c>
      <c r="C9" s="4">
        <v>45080</v>
      </c>
      <c r="D9" s="5">
        <v>0.63888888888888884</v>
      </c>
      <c r="E9" t="s">
        <v>441</v>
      </c>
      <c r="G9">
        <v>2</v>
      </c>
      <c r="H9" t="s">
        <v>228</v>
      </c>
      <c r="I9">
        <v>50960</v>
      </c>
      <c r="J9">
        <v>20</v>
      </c>
      <c r="K9" t="s">
        <v>239</v>
      </c>
      <c r="L9">
        <v>1100</v>
      </c>
      <c r="M9" t="s">
        <v>344</v>
      </c>
      <c r="O9" t="s">
        <v>440</v>
      </c>
      <c r="P9">
        <v>54.23</v>
      </c>
      <c r="Q9" t="s">
        <v>91</v>
      </c>
      <c r="R9" t="s">
        <v>210</v>
      </c>
      <c r="S9">
        <v>2.62</v>
      </c>
      <c r="T9">
        <v>20</v>
      </c>
      <c r="U9" t="s">
        <v>413</v>
      </c>
      <c r="V9" t="s">
        <v>41</v>
      </c>
      <c r="W9">
        <v>40</v>
      </c>
      <c r="X9">
        <v>7</v>
      </c>
      <c r="Y9">
        <v>7</v>
      </c>
      <c r="Z9">
        <v>13</v>
      </c>
      <c r="AA9">
        <v>111</v>
      </c>
      <c r="AD9" t="s">
        <v>241</v>
      </c>
      <c r="AE9" t="s">
        <v>219</v>
      </c>
      <c r="AF9">
        <v>3</v>
      </c>
      <c r="AG9">
        <v>83</v>
      </c>
      <c r="AH9" t="s">
        <v>477</v>
      </c>
      <c r="AI9" t="s">
        <v>478</v>
      </c>
      <c r="AJ9" t="s">
        <v>77</v>
      </c>
      <c r="AK9" t="s">
        <v>111</v>
      </c>
      <c r="AL9" t="s">
        <v>130</v>
      </c>
      <c r="AM9">
        <f>SUM( 20/1 )</f>
        <v>20</v>
      </c>
    </row>
    <row r="10" spans="1:39" x14ac:dyDescent="0.25">
      <c r="A10">
        <v>45080112</v>
      </c>
      <c r="B10" t="s">
        <v>412</v>
      </c>
      <c r="C10" s="4">
        <v>45080</v>
      </c>
      <c r="D10" s="5">
        <v>0.63888888888888884</v>
      </c>
      <c r="E10" t="s">
        <v>441</v>
      </c>
      <c r="G10">
        <v>2</v>
      </c>
      <c r="H10" t="s">
        <v>228</v>
      </c>
      <c r="I10">
        <v>50960</v>
      </c>
      <c r="J10">
        <v>20</v>
      </c>
      <c r="K10" t="s">
        <v>239</v>
      </c>
      <c r="L10">
        <v>1100</v>
      </c>
      <c r="M10" t="s">
        <v>344</v>
      </c>
      <c r="O10" t="s">
        <v>440</v>
      </c>
      <c r="P10">
        <v>54.23</v>
      </c>
      <c r="Q10" t="s">
        <v>86</v>
      </c>
      <c r="R10" t="s">
        <v>120</v>
      </c>
      <c r="S10">
        <v>2.82</v>
      </c>
      <c r="T10">
        <v>14</v>
      </c>
      <c r="U10" t="s">
        <v>401</v>
      </c>
      <c r="V10" t="s">
        <v>92</v>
      </c>
      <c r="W10">
        <v>16</v>
      </c>
      <c r="X10">
        <v>8</v>
      </c>
      <c r="Y10">
        <v>7</v>
      </c>
      <c r="Z10">
        <v>11</v>
      </c>
      <c r="AA10">
        <v>109</v>
      </c>
      <c r="AC10" t="s">
        <v>88</v>
      </c>
      <c r="AD10" t="s">
        <v>255</v>
      </c>
      <c r="AE10" t="s">
        <v>263</v>
      </c>
      <c r="AF10">
        <v>7</v>
      </c>
      <c r="AG10">
        <v>85</v>
      </c>
      <c r="AH10" t="s">
        <v>467</v>
      </c>
      <c r="AI10" t="s">
        <v>468</v>
      </c>
      <c r="AJ10" t="s">
        <v>110</v>
      </c>
      <c r="AK10" t="s">
        <v>111</v>
      </c>
      <c r="AL10" t="s">
        <v>90</v>
      </c>
      <c r="AM10">
        <f>SUM( 12/1 )</f>
        <v>12</v>
      </c>
    </row>
    <row r="11" spans="1:39" x14ac:dyDescent="0.25">
      <c r="A11">
        <v>45080112</v>
      </c>
      <c r="B11" t="s">
        <v>412</v>
      </c>
      <c r="C11" s="4">
        <v>45080</v>
      </c>
      <c r="D11" s="5">
        <v>0.63888888888888884</v>
      </c>
      <c r="E11" t="s">
        <v>441</v>
      </c>
      <c r="G11">
        <v>2</v>
      </c>
      <c r="H11" t="s">
        <v>228</v>
      </c>
      <c r="I11">
        <v>50960</v>
      </c>
      <c r="J11">
        <v>20</v>
      </c>
      <c r="K11" t="s">
        <v>239</v>
      </c>
      <c r="L11">
        <v>1100</v>
      </c>
      <c r="M11" t="s">
        <v>344</v>
      </c>
      <c r="O11" t="s">
        <v>440</v>
      </c>
      <c r="P11">
        <v>54.23</v>
      </c>
      <c r="Q11" t="s">
        <v>125</v>
      </c>
      <c r="R11" t="s">
        <v>75</v>
      </c>
      <c r="S11">
        <v>3.32</v>
      </c>
      <c r="T11">
        <v>16</v>
      </c>
      <c r="U11" t="s">
        <v>406</v>
      </c>
      <c r="V11" t="s">
        <v>51</v>
      </c>
      <c r="W11">
        <v>18</v>
      </c>
      <c r="X11">
        <v>6</v>
      </c>
      <c r="Y11">
        <v>8</v>
      </c>
      <c r="Z11">
        <v>3</v>
      </c>
      <c r="AA11">
        <v>115</v>
      </c>
      <c r="AD11" t="s">
        <v>190</v>
      </c>
      <c r="AE11" t="s">
        <v>398</v>
      </c>
      <c r="AG11">
        <v>84</v>
      </c>
      <c r="AH11" t="s">
        <v>471</v>
      </c>
      <c r="AI11" t="s">
        <v>472</v>
      </c>
      <c r="AJ11" t="s">
        <v>158</v>
      </c>
      <c r="AK11" t="s">
        <v>101</v>
      </c>
      <c r="AL11" t="s">
        <v>112</v>
      </c>
      <c r="AM11">
        <f>SUM( 14/1 )</f>
        <v>14</v>
      </c>
    </row>
    <row r="12" spans="1:39" x14ac:dyDescent="0.25">
      <c r="A12">
        <v>45080112</v>
      </c>
      <c r="B12" t="s">
        <v>412</v>
      </c>
      <c r="C12" s="4">
        <v>45080</v>
      </c>
      <c r="D12" s="5">
        <v>0.63888888888888884</v>
      </c>
      <c r="E12" t="s">
        <v>441</v>
      </c>
      <c r="G12">
        <v>2</v>
      </c>
      <c r="H12" t="s">
        <v>228</v>
      </c>
      <c r="I12">
        <v>50960</v>
      </c>
      <c r="J12">
        <v>20</v>
      </c>
      <c r="K12" t="s">
        <v>239</v>
      </c>
      <c r="L12">
        <v>1100</v>
      </c>
      <c r="M12" t="s">
        <v>344</v>
      </c>
      <c r="O12" t="s">
        <v>440</v>
      </c>
      <c r="P12">
        <v>54.23</v>
      </c>
      <c r="Q12" t="s">
        <v>92</v>
      </c>
      <c r="R12" t="s">
        <v>116</v>
      </c>
      <c r="S12">
        <v>4.07</v>
      </c>
      <c r="T12">
        <v>8</v>
      </c>
      <c r="U12" t="s">
        <v>390</v>
      </c>
      <c r="V12" t="s">
        <v>125</v>
      </c>
      <c r="W12">
        <v>20</v>
      </c>
      <c r="X12">
        <v>7</v>
      </c>
      <c r="Y12">
        <v>8</v>
      </c>
      <c r="Z12">
        <v>10</v>
      </c>
      <c r="AA12">
        <v>122</v>
      </c>
      <c r="AD12" t="s">
        <v>259</v>
      </c>
      <c r="AE12" t="s">
        <v>205</v>
      </c>
      <c r="AG12">
        <v>91</v>
      </c>
      <c r="AH12" t="s">
        <v>456</v>
      </c>
      <c r="AI12" t="s">
        <v>457</v>
      </c>
      <c r="AJ12" t="s">
        <v>158</v>
      </c>
      <c r="AK12" t="s">
        <v>44</v>
      </c>
      <c r="AL12" t="s">
        <v>112</v>
      </c>
      <c r="AM12">
        <f>SUM( 14/1 )</f>
        <v>14</v>
      </c>
    </row>
    <row r="13" spans="1:39" x14ac:dyDescent="0.25">
      <c r="A13">
        <v>45080112</v>
      </c>
      <c r="B13" t="s">
        <v>412</v>
      </c>
      <c r="C13" s="4">
        <v>45080</v>
      </c>
      <c r="D13" s="5">
        <v>0.63888888888888884</v>
      </c>
      <c r="E13" t="s">
        <v>441</v>
      </c>
      <c r="G13">
        <v>2</v>
      </c>
      <c r="H13" t="s">
        <v>228</v>
      </c>
      <c r="I13">
        <v>50960</v>
      </c>
      <c r="J13">
        <v>20</v>
      </c>
      <c r="K13" t="s">
        <v>239</v>
      </c>
      <c r="L13">
        <v>1100</v>
      </c>
      <c r="M13" t="s">
        <v>344</v>
      </c>
      <c r="O13" t="s">
        <v>440</v>
      </c>
      <c r="P13">
        <v>54.23</v>
      </c>
      <c r="Q13" t="s">
        <v>51</v>
      </c>
      <c r="R13" t="s">
        <v>198</v>
      </c>
      <c r="S13">
        <v>4.12</v>
      </c>
      <c r="T13">
        <v>5</v>
      </c>
      <c r="U13" t="s">
        <v>211</v>
      </c>
      <c r="V13" t="s">
        <v>158</v>
      </c>
      <c r="W13">
        <v>18</v>
      </c>
      <c r="X13">
        <v>6</v>
      </c>
      <c r="Y13">
        <v>9</v>
      </c>
      <c r="Z13">
        <v>1</v>
      </c>
      <c r="AA13">
        <v>127</v>
      </c>
      <c r="AC13" t="s">
        <v>168</v>
      </c>
      <c r="AD13" t="s">
        <v>212</v>
      </c>
      <c r="AE13" t="s">
        <v>194</v>
      </c>
      <c r="AG13">
        <v>96</v>
      </c>
      <c r="AH13" t="s">
        <v>450</v>
      </c>
      <c r="AI13" t="s">
        <v>451</v>
      </c>
      <c r="AJ13" t="s">
        <v>46</v>
      </c>
      <c r="AK13" t="s">
        <v>44</v>
      </c>
      <c r="AL13" t="s">
        <v>127</v>
      </c>
      <c r="AM13">
        <f>SUM( 16/1 )</f>
        <v>16</v>
      </c>
    </row>
    <row r="14" spans="1:39" x14ac:dyDescent="0.25">
      <c r="A14">
        <v>45080112</v>
      </c>
      <c r="B14" t="s">
        <v>412</v>
      </c>
      <c r="C14" s="4">
        <v>45080</v>
      </c>
      <c r="D14" s="5">
        <v>0.63888888888888884</v>
      </c>
      <c r="E14" t="s">
        <v>441</v>
      </c>
      <c r="G14">
        <v>2</v>
      </c>
      <c r="H14" t="s">
        <v>228</v>
      </c>
      <c r="I14">
        <v>50960</v>
      </c>
      <c r="J14">
        <v>20</v>
      </c>
      <c r="K14" t="s">
        <v>239</v>
      </c>
      <c r="L14">
        <v>1100</v>
      </c>
      <c r="M14" t="s">
        <v>344</v>
      </c>
      <c r="O14" t="s">
        <v>440</v>
      </c>
      <c r="P14">
        <v>54.23</v>
      </c>
      <c r="Q14" t="s">
        <v>161</v>
      </c>
      <c r="R14" t="s">
        <v>135</v>
      </c>
      <c r="S14">
        <v>4.2699999999999996</v>
      </c>
      <c r="T14">
        <v>18</v>
      </c>
      <c r="U14" t="s">
        <v>308</v>
      </c>
      <c r="V14" t="s">
        <v>56</v>
      </c>
      <c r="W14">
        <v>50</v>
      </c>
      <c r="X14">
        <v>5</v>
      </c>
      <c r="Y14">
        <v>8</v>
      </c>
      <c r="Z14">
        <v>2</v>
      </c>
      <c r="AA14">
        <v>114</v>
      </c>
      <c r="AD14" t="s">
        <v>247</v>
      </c>
      <c r="AE14" t="s">
        <v>207</v>
      </c>
      <c r="AG14">
        <v>83</v>
      </c>
      <c r="AH14" t="s">
        <v>256</v>
      </c>
      <c r="AI14" t="s">
        <v>474</v>
      </c>
      <c r="AJ14" t="s">
        <v>51</v>
      </c>
      <c r="AK14" t="s">
        <v>44</v>
      </c>
      <c r="AL14" t="s">
        <v>130</v>
      </c>
      <c r="AM14">
        <f>SUM( 20/1 )</f>
        <v>20</v>
      </c>
    </row>
    <row r="15" spans="1:39" x14ac:dyDescent="0.25">
      <c r="A15">
        <v>45080112</v>
      </c>
      <c r="B15" t="s">
        <v>412</v>
      </c>
      <c r="C15" s="4">
        <v>45080</v>
      </c>
      <c r="D15" s="5">
        <v>0.63888888888888884</v>
      </c>
      <c r="E15" t="s">
        <v>441</v>
      </c>
      <c r="G15">
        <v>2</v>
      </c>
      <c r="H15" t="s">
        <v>228</v>
      </c>
      <c r="I15">
        <v>50960</v>
      </c>
      <c r="J15">
        <v>20</v>
      </c>
      <c r="K15" t="s">
        <v>239</v>
      </c>
      <c r="L15">
        <v>1100</v>
      </c>
      <c r="M15" t="s">
        <v>344</v>
      </c>
      <c r="O15" t="s">
        <v>440</v>
      </c>
      <c r="P15">
        <v>54.23</v>
      </c>
      <c r="Q15" t="s">
        <v>158</v>
      </c>
      <c r="R15" t="s">
        <v>120</v>
      </c>
      <c r="S15">
        <v>4.47</v>
      </c>
      <c r="T15">
        <v>10</v>
      </c>
      <c r="U15" t="s">
        <v>391</v>
      </c>
      <c r="V15" t="s">
        <v>108</v>
      </c>
      <c r="W15">
        <v>7.5</v>
      </c>
      <c r="X15">
        <v>4</v>
      </c>
      <c r="Y15">
        <v>8</v>
      </c>
      <c r="Z15">
        <v>9</v>
      </c>
      <c r="AA15">
        <v>121</v>
      </c>
      <c r="AD15" t="s">
        <v>237</v>
      </c>
      <c r="AE15" t="s">
        <v>343</v>
      </c>
      <c r="AG15">
        <v>90</v>
      </c>
      <c r="AH15" t="s">
        <v>460</v>
      </c>
      <c r="AI15" t="s">
        <v>461</v>
      </c>
      <c r="AJ15" t="s">
        <v>162</v>
      </c>
      <c r="AK15" t="s">
        <v>101</v>
      </c>
      <c r="AL15" t="s">
        <v>90</v>
      </c>
      <c r="AM15">
        <f>SUM( 12/1 )</f>
        <v>12</v>
      </c>
    </row>
    <row r="16" spans="1:39" x14ac:dyDescent="0.25">
      <c r="A16">
        <v>45080112</v>
      </c>
      <c r="B16" t="s">
        <v>412</v>
      </c>
      <c r="C16" s="4">
        <v>45080</v>
      </c>
      <c r="D16" s="5">
        <v>0.63888888888888884</v>
      </c>
      <c r="E16" t="s">
        <v>441</v>
      </c>
      <c r="G16">
        <v>2</v>
      </c>
      <c r="H16" t="s">
        <v>228</v>
      </c>
      <c r="I16">
        <v>50960</v>
      </c>
      <c r="J16">
        <v>20</v>
      </c>
      <c r="K16" t="s">
        <v>239</v>
      </c>
      <c r="L16">
        <v>1100</v>
      </c>
      <c r="M16" t="s">
        <v>344</v>
      </c>
      <c r="O16" t="s">
        <v>440</v>
      </c>
      <c r="P16">
        <v>54.23</v>
      </c>
      <c r="Q16" t="s">
        <v>128</v>
      </c>
      <c r="R16" t="s">
        <v>75</v>
      </c>
      <c r="S16">
        <v>4.97</v>
      </c>
      <c r="T16">
        <v>9</v>
      </c>
      <c r="U16" t="s">
        <v>437</v>
      </c>
      <c r="V16" t="s">
        <v>65</v>
      </c>
      <c r="W16">
        <v>8</v>
      </c>
      <c r="X16">
        <v>5</v>
      </c>
      <c r="Y16">
        <v>8</v>
      </c>
      <c r="Z16">
        <v>3</v>
      </c>
      <c r="AA16">
        <v>115</v>
      </c>
      <c r="AC16" t="s">
        <v>62</v>
      </c>
      <c r="AD16" t="s">
        <v>294</v>
      </c>
      <c r="AE16" t="s">
        <v>318</v>
      </c>
      <c r="AF16">
        <v>7</v>
      </c>
      <c r="AG16">
        <v>91</v>
      </c>
      <c r="AH16" t="s">
        <v>458</v>
      </c>
      <c r="AI16" t="s">
        <v>459</v>
      </c>
      <c r="AJ16" t="s">
        <v>158</v>
      </c>
      <c r="AK16" t="s">
        <v>222</v>
      </c>
      <c r="AL16" t="s">
        <v>78</v>
      </c>
      <c r="AM16">
        <f>SUM( 10/1 )</f>
        <v>10</v>
      </c>
    </row>
    <row r="17" spans="1:39" x14ac:dyDescent="0.25">
      <c r="A17">
        <v>45080112</v>
      </c>
      <c r="B17" t="s">
        <v>412</v>
      </c>
      <c r="C17" s="4">
        <v>45080</v>
      </c>
      <c r="D17" s="5">
        <v>0.63888888888888884</v>
      </c>
      <c r="E17" t="s">
        <v>441</v>
      </c>
      <c r="G17">
        <v>2</v>
      </c>
      <c r="H17" t="s">
        <v>228</v>
      </c>
      <c r="I17">
        <v>50960</v>
      </c>
      <c r="J17">
        <v>20</v>
      </c>
      <c r="K17" t="s">
        <v>239</v>
      </c>
      <c r="L17">
        <v>1100</v>
      </c>
      <c r="M17" t="s">
        <v>344</v>
      </c>
      <c r="O17" t="s">
        <v>440</v>
      </c>
      <c r="P17">
        <v>54.23</v>
      </c>
      <c r="Q17" t="s">
        <v>65</v>
      </c>
      <c r="R17" t="s">
        <v>198</v>
      </c>
      <c r="S17">
        <v>5.0199999999999996</v>
      </c>
      <c r="T17">
        <v>12</v>
      </c>
      <c r="U17" t="s">
        <v>314</v>
      </c>
      <c r="V17" t="s">
        <v>128</v>
      </c>
      <c r="W17">
        <v>33</v>
      </c>
      <c r="X17">
        <v>8</v>
      </c>
      <c r="Y17">
        <v>8</v>
      </c>
      <c r="Z17">
        <v>6</v>
      </c>
      <c r="AA17">
        <v>118</v>
      </c>
      <c r="AD17" t="s">
        <v>189</v>
      </c>
      <c r="AE17" t="s">
        <v>355</v>
      </c>
      <c r="AG17">
        <v>87</v>
      </c>
      <c r="AH17" t="s">
        <v>256</v>
      </c>
      <c r="AI17" t="s">
        <v>464</v>
      </c>
      <c r="AJ17" t="s">
        <v>65</v>
      </c>
      <c r="AK17" t="s">
        <v>44</v>
      </c>
      <c r="AL17" t="s">
        <v>130</v>
      </c>
      <c r="AM17">
        <f>SUM( 20/1 )</f>
        <v>20</v>
      </c>
    </row>
    <row r="18" spans="1:39" x14ac:dyDescent="0.25">
      <c r="A18">
        <v>45080112</v>
      </c>
      <c r="B18" t="s">
        <v>412</v>
      </c>
      <c r="C18" s="4">
        <v>45080</v>
      </c>
      <c r="D18" s="5">
        <v>0.63888888888888884</v>
      </c>
      <c r="E18" t="s">
        <v>441</v>
      </c>
      <c r="G18">
        <v>2</v>
      </c>
      <c r="H18" t="s">
        <v>228</v>
      </c>
      <c r="I18">
        <v>50960</v>
      </c>
      <c r="J18">
        <v>20</v>
      </c>
      <c r="K18" t="s">
        <v>239</v>
      </c>
      <c r="L18">
        <v>1100</v>
      </c>
      <c r="M18" t="s">
        <v>344</v>
      </c>
      <c r="O18" t="s">
        <v>440</v>
      </c>
      <c r="P18">
        <v>54.23</v>
      </c>
      <c r="Q18" t="s">
        <v>146</v>
      </c>
      <c r="R18" t="s">
        <v>116</v>
      </c>
      <c r="S18">
        <v>5.77</v>
      </c>
      <c r="T18">
        <v>13</v>
      </c>
      <c r="U18" t="s">
        <v>419</v>
      </c>
      <c r="V18" t="s">
        <v>80</v>
      </c>
      <c r="W18">
        <v>6</v>
      </c>
      <c r="X18">
        <v>6</v>
      </c>
      <c r="Y18">
        <v>8</v>
      </c>
      <c r="Z18">
        <v>6</v>
      </c>
      <c r="AA18">
        <v>118</v>
      </c>
      <c r="AB18" t="s">
        <v>42</v>
      </c>
      <c r="AC18" t="s">
        <v>73</v>
      </c>
      <c r="AD18" t="s">
        <v>235</v>
      </c>
      <c r="AE18" t="s">
        <v>209</v>
      </c>
      <c r="AG18">
        <v>87</v>
      </c>
      <c r="AH18" t="s">
        <v>465</v>
      </c>
      <c r="AI18" t="s">
        <v>466</v>
      </c>
      <c r="AJ18" t="s">
        <v>158</v>
      </c>
      <c r="AK18" t="s">
        <v>44</v>
      </c>
      <c r="AL18" t="s">
        <v>78</v>
      </c>
      <c r="AM18">
        <f>SUM( 10/1 )</f>
        <v>10</v>
      </c>
    </row>
    <row r="19" spans="1:39" x14ac:dyDescent="0.25">
      <c r="A19">
        <v>45080112</v>
      </c>
      <c r="B19" t="s">
        <v>412</v>
      </c>
      <c r="C19" s="4">
        <v>45080</v>
      </c>
      <c r="D19" s="5">
        <v>0.63888888888888884</v>
      </c>
      <c r="E19" t="s">
        <v>441</v>
      </c>
      <c r="G19">
        <v>2</v>
      </c>
      <c r="H19" t="s">
        <v>228</v>
      </c>
      <c r="I19">
        <v>50960</v>
      </c>
      <c r="J19">
        <v>20</v>
      </c>
      <c r="K19" t="s">
        <v>239</v>
      </c>
      <c r="L19">
        <v>1100</v>
      </c>
      <c r="M19" t="s">
        <v>344</v>
      </c>
      <c r="O19" t="s">
        <v>440</v>
      </c>
      <c r="P19">
        <v>54.23</v>
      </c>
      <c r="Q19" t="s">
        <v>165</v>
      </c>
      <c r="R19" t="s">
        <v>75</v>
      </c>
      <c r="S19">
        <v>6.27</v>
      </c>
      <c r="T19">
        <v>2</v>
      </c>
      <c r="U19" t="s">
        <v>435</v>
      </c>
      <c r="V19" t="s">
        <v>161</v>
      </c>
      <c r="W19">
        <v>25</v>
      </c>
      <c r="X19">
        <v>8</v>
      </c>
      <c r="Y19">
        <v>9</v>
      </c>
      <c r="Z19">
        <v>6</v>
      </c>
      <c r="AA19">
        <v>132</v>
      </c>
      <c r="AD19" t="s">
        <v>259</v>
      </c>
      <c r="AE19" t="s">
        <v>230</v>
      </c>
      <c r="AG19">
        <v>101</v>
      </c>
      <c r="AH19" t="s">
        <v>444</v>
      </c>
      <c r="AI19" t="s">
        <v>445</v>
      </c>
      <c r="AJ19" t="s">
        <v>65</v>
      </c>
      <c r="AK19" t="s">
        <v>44</v>
      </c>
      <c r="AL19" t="s">
        <v>112</v>
      </c>
      <c r="AM19">
        <f>SUM( 14/1 )</f>
        <v>14</v>
      </c>
    </row>
    <row r="20" spans="1:39" x14ac:dyDescent="0.25">
      <c r="A20">
        <v>45080112</v>
      </c>
      <c r="B20" t="s">
        <v>412</v>
      </c>
      <c r="C20" s="4">
        <v>45080</v>
      </c>
      <c r="D20" s="5">
        <v>0.63888888888888884</v>
      </c>
      <c r="E20" t="s">
        <v>441</v>
      </c>
      <c r="G20">
        <v>2</v>
      </c>
      <c r="H20" t="s">
        <v>228</v>
      </c>
      <c r="I20">
        <v>50960</v>
      </c>
      <c r="J20">
        <v>20</v>
      </c>
      <c r="K20" t="s">
        <v>239</v>
      </c>
      <c r="L20">
        <v>1100</v>
      </c>
      <c r="M20" t="s">
        <v>344</v>
      </c>
      <c r="O20" t="s">
        <v>440</v>
      </c>
      <c r="P20">
        <v>54.23</v>
      </c>
      <c r="Q20" t="s">
        <v>108</v>
      </c>
      <c r="R20" t="s">
        <v>54</v>
      </c>
      <c r="S20">
        <v>8.02</v>
      </c>
      <c r="T20">
        <v>4</v>
      </c>
      <c r="U20" t="s">
        <v>351</v>
      </c>
      <c r="V20" t="s">
        <v>53</v>
      </c>
      <c r="W20">
        <v>25</v>
      </c>
      <c r="X20">
        <v>7</v>
      </c>
      <c r="Y20">
        <v>9</v>
      </c>
      <c r="Z20">
        <v>1</v>
      </c>
      <c r="AA20">
        <v>127</v>
      </c>
      <c r="AC20" t="s">
        <v>88</v>
      </c>
      <c r="AD20" t="s">
        <v>238</v>
      </c>
      <c r="AE20" t="s">
        <v>380</v>
      </c>
      <c r="AG20">
        <v>96</v>
      </c>
      <c r="AH20" t="s">
        <v>448</v>
      </c>
      <c r="AI20" t="s">
        <v>449</v>
      </c>
      <c r="AJ20" t="s">
        <v>136</v>
      </c>
      <c r="AK20" t="s">
        <v>44</v>
      </c>
      <c r="AL20" t="s">
        <v>90</v>
      </c>
      <c r="AM20">
        <f>SUM( 12/1 )</f>
        <v>12</v>
      </c>
    </row>
    <row r="21" spans="1:39" x14ac:dyDescent="0.25">
      <c r="A21">
        <v>45080112</v>
      </c>
      <c r="B21" t="s">
        <v>412</v>
      </c>
      <c r="C21" s="4">
        <v>45080</v>
      </c>
      <c r="D21" s="5">
        <v>0.63888888888888884</v>
      </c>
      <c r="E21" t="s">
        <v>441</v>
      </c>
      <c r="G21">
        <v>2</v>
      </c>
      <c r="H21" t="s">
        <v>228</v>
      </c>
      <c r="I21">
        <v>50960</v>
      </c>
      <c r="J21">
        <v>20</v>
      </c>
      <c r="K21" t="s">
        <v>239</v>
      </c>
      <c r="L21">
        <v>1100</v>
      </c>
      <c r="M21" t="s">
        <v>344</v>
      </c>
      <c r="O21" t="s">
        <v>440</v>
      </c>
      <c r="P21">
        <v>54.23</v>
      </c>
      <c r="Q21" t="s">
        <v>80</v>
      </c>
      <c r="R21" t="s">
        <v>152</v>
      </c>
      <c r="S21">
        <v>10.77</v>
      </c>
      <c r="T21">
        <v>17</v>
      </c>
      <c r="U21" t="s">
        <v>285</v>
      </c>
      <c r="V21" t="s">
        <v>165</v>
      </c>
      <c r="W21">
        <v>11</v>
      </c>
      <c r="X21">
        <v>7</v>
      </c>
      <c r="Y21">
        <v>8</v>
      </c>
      <c r="Z21">
        <v>3</v>
      </c>
      <c r="AA21">
        <v>115</v>
      </c>
      <c r="AD21" t="s">
        <v>204</v>
      </c>
      <c r="AE21" t="s">
        <v>191</v>
      </c>
      <c r="AG21">
        <v>84</v>
      </c>
      <c r="AH21" t="s">
        <v>473</v>
      </c>
      <c r="AI21" t="s">
        <v>361</v>
      </c>
      <c r="AJ21" t="s">
        <v>91</v>
      </c>
      <c r="AK21" t="s">
        <v>111</v>
      </c>
      <c r="AL21" t="s">
        <v>78</v>
      </c>
      <c r="AM21">
        <f>SUM( 10/1 )</f>
        <v>10</v>
      </c>
    </row>
    <row r="22" spans="1:39" x14ac:dyDescent="0.25">
      <c r="A22">
        <v>45080113</v>
      </c>
      <c r="B22" t="s">
        <v>412</v>
      </c>
      <c r="C22" s="4">
        <v>45080</v>
      </c>
      <c r="D22" s="5">
        <v>0.66319444444444442</v>
      </c>
      <c r="E22" t="s">
        <v>479</v>
      </c>
      <c r="G22">
        <v>2</v>
      </c>
      <c r="H22" t="s">
        <v>233</v>
      </c>
      <c r="I22">
        <v>38655</v>
      </c>
      <c r="J22">
        <v>13</v>
      </c>
      <c r="K22" t="s">
        <v>414</v>
      </c>
      <c r="L22">
        <v>2217</v>
      </c>
      <c r="M22" t="s">
        <v>344</v>
      </c>
      <c r="N22">
        <v>100</v>
      </c>
      <c r="O22" t="s">
        <v>480</v>
      </c>
      <c r="P22">
        <v>127.21</v>
      </c>
      <c r="Q22" t="s">
        <v>41</v>
      </c>
      <c r="S22">
        <v>0</v>
      </c>
      <c r="T22">
        <v>2</v>
      </c>
      <c r="U22" t="s">
        <v>396</v>
      </c>
      <c r="V22" t="s">
        <v>50</v>
      </c>
      <c r="W22">
        <v>4</v>
      </c>
      <c r="X22">
        <v>3</v>
      </c>
      <c r="Y22">
        <v>9</v>
      </c>
      <c r="Z22">
        <v>7</v>
      </c>
      <c r="AA22">
        <v>133</v>
      </c>
      <c r="AB22" t="s">
        <v>109</v>
      </c>
      <c r="AD22" t="s">
        <v>284</v>
      </c>
      <c r="AE22" t="s">
        <v>377</v>
      </c>
      <c r="AG22">
        <v>95</v>
      </c>
      <c r="AH22" t="s">
        <v>483</v>
      </c>
      <c r="AI22" t="s">
        <v>394</v>
      </c>
      <c r="AJ22" t="s">
        <v>165</v>
      </c>
      <c r="AL22" t="s">
        <v>138</v>
      </c>
      <c r="AM22">
        <f>SUM( 6/1 )</f>
        <v>6</v>
      </c>
    </row>
    <row r="23" spans="1:39" x14ac:dyDescent="0.25">
      <c r="A23">
        <v>45080113</v>
      </c>
      <c r="B23" t="s">
        <v>412</v>
      </c>
      <c r="C23" s="4">
        <v>45080</v>
      </c>
      <c r="D23" s="5">
        <v>0.66319444444444442</v>
      </c>
      <c r="E23" t="s">
        <v>479</v>
      </c>
      <c r="G23">
        <v>2</v>
      </c>
      <c r="H23" t="s">
        <v>233</v>
      </c>
      <c r="I23">
        <v>38655</v>
      </c>
      <c r="J23">
        <v>13</v>
      </c>
      <c r="K23" t="s">
        <v>414</v>
      </c>
      <c r="L23">
        <v>2217</v>
      </c>
      <c r="M23" t="s">
        <v>344</v>
      </c>
      <c r="N23">
        <v>100</v>
      </c>
      <c r="O23" t="s">
        <v>480</v>
      </c>
      <c r="P23">
        <v>127.21</v>
      </c>
      <c r="Q23" t="s">
        <v>60</v>
      </c>
      <c r="R23" t="s">
        <v>152</v>
      </c>
      <c r="S23">
        <v>2.75</v>
      </c>
      <c r="T23">
        <v>11</v>
      </c>
      <c r="U23" t="s">
        <v>403</v>
      </c>
      <c r="V23" t="s">
        <v>56</v>
      </c>
      <c r="W23">
        <v>14</v>
      </c>
      <c r="X23">
        <v>3</v>
      </c>
      <c r="Y23">
        <v>8</v>
      </c>
      <c r="Z23">
        <v>8</v>
      </c>
      <c r="AA23">
        <v>120</v>
      </c>
      <c r="AD23" t="s">
        <v>253</v>
      </c>
      <c r="AE23" t="s">
        <v>398</v>
      </c>
      <c r="AG23">
        <v>82</v>
      </c>
      <c r="AH23" t="s">
        <v>498</v>
      </c>
      <c r="AI23" t="s">
        <v>499</v>
      </c>
      <c r="AJ23" t="s">
        <v>110</v>
      </c>
      <c r="AL23" t="s">
        <v>90</v>
      </c>
      <c r="AM23">
        <f>SUM( 12/1 )</f>
        <v>12</v>
      </c>
    </row>
    <row r="24" spans="1:39" x14ac:dyDescent="0.25">
      <c r="A24">
        <v>45080113</v>
      </c>
      <c r="B24" t="s">
        <v>412</v>
      </c>
      <c r="C24" s="4">
        <v>45080</v>
      </c>
      <c r="D24" s="5">
        <v>0.66319444444444442</v>
      </c>
      <c r="E24" t="s">
        <v>479</v>
      </c>
      <c r="G24">
        <v>2</v>
      </c>
      <c r="H24" t="s">
        <v>233</v>
      </c>
      <c r="I24">
        <v>38655</v>
      </c>
      <c r="J24">
        <v>13</v>
      </c>
      <c r="K24" t="s">
        <v>414</v>
      </c>
      <c r="L24">
        <v>2217</v>
      </c>
      <c r="M24" t="s">
        <v>344</v>
      </c>
      <c r="N24">
        <v>100</v>
      </c>
      <c r="O24" t="s">
        <v>480</v>
      </c>
      <c r="P24">
        <v>127.21</v>
      </c>
      <c r="Q24" t="s">
        <v>56</v>
      </c>
      <c r="R24" t="s">
        <v>41</v>
      </c>
      <c r="S24">
        <v>3.75</v>
      </c>
      <c r="T24">
        <v>13</v>
      </c>
      <c r="U24" t="s">
        <v>420</v>
      </c>
      <c r="V24" t="s">
        <v>53</v>
      </c>
      <c r="W24">
        <v>4</v>
      </c>
      <c r="X24">
        <v>3</v>
      </c>
      <c r="Y24">
        <v>8</v>
      </c>
      <c r="Z24">
        <v>7</v>
      </c>
      <c r="AA24">
        <v>119</v>
      </c>
      <c r="AB24" t="s">
        <v>109</v>
      </c>
      <c r="AD24" t="s">
        <v>217</v>
      </c>
      <c r="AE24" t="s">
        <v>349</v>
      </c>
      <c r="AG24">
        <v>81</v>
      </c>
      <c r="AH24" t="s">
        <v>502</v>
      </c>
      <c r="AI24" t="s">
        <v>503</v>
      </c>
      <c r="AJ24" t="s">
        <v>43</v>
      </c>
      <c r="AL24" t="s">
        <v>74</v>
      </c>
      <c r="AM24">
        <f>SUM( 8/1 )</f>
        <v>8</v>
      </c>
    </row>
    <row r="25" spans="1:39" x14ac:dyDescent="0.25">
      <c r="A25">
        <v>45080113</v>
      </c>
      <c r="B25" t="s">
        <v>412</v>
      </c>
      <c r="C25" s="4">
        <v>45080</v>
      </c>
      <c r="D25" s="5">
        <v>0.66319444444444442</v>
      </c>
      <c r="E25" t="s">
        <v>479</v>
      </c>
      <c r="G25">
        <v>2</v>
      </c>
      <c r="H25" t="s">
        <v>233</v>
      </c>
      <c r="I25">
        <v>38655</v>
      </c>
      <c r="J25">
        <v>13</v>
      </c>
      <c r="K25" t="s">
        <v>414</v>
      </c>
      <c r="L25">
        <v>2217</v>
      </c>
      <c r="M25" t="s">
        <v>344</v>
      </c>
      <c r="N25">
        <v>100</v>
      </c>
      <c r="O25" t="s">
        <v>480</v>
      </c>
      <c r="P25">
        <v>127.21</v>
      </c>
      <c r="Q25" t="s">
        <v>50</v>
      </c>
      <c r="R25" t="s">
        <v>87</v>
      </c>
      <c r="S25">
        <v>5.25</v>
      </c>
      <c r="T25">
        <v>6</v>
      </c>
      <c r="U25" t="s">
        <v>360</v>
      </c>
      <c r="V25" t="s">
        <v>61</v>
      </c>
      <c r="W25">
        <v>7.5</v>
      </c>
      <c r="X25">
        <v>3</v>
      </c>
      <c r="Y25">
        <v>8</v>
      </c>
      <c r="Z25">
        <v>13</v>
      </c>
      <c r="AA25">
        <v>125</v>
      </c>
      <c r="AC25" t="s">
        <v>73</v>
      </c>
      <c r="AD25" t="s">
        <v>284</v>
      </c>
      <c r="AE25" t="s">
        <v>343</v>
      </c>
      <c r="AG25">
        <v>87</v>
      </c>
      <c r="AH25" t="s">
        <v>489</v>
      </c>
      <c r="AI25" t="s">
        <v>490</v>
      </c>
      <c r="AJ25" t="s">
        <v>77</v>
      </c>
      <c r="AK25" t="s">
        <v>44</v>
      </c>
      <c r="AL25" t="s">
        <v>117</v>
      </c>
      <c r="AM25">
        <f>SUM( 11/2 )</f>
        <v>5.5</v>
      </c>
    </row>
    <row r="26" spans="1:39" x14ac:dyDescent="0.25">
      <c r="A26">
        <v>45080113</v>
      </c>
      <c r="B26" t="s">
        <v>412</v>
      </c>
      <c r="C26" s="4">
        <v>45080</v>
      </c>
      <c r="D26" s="5">
        <v>0.66319444444444442</v>
      </c>
      <c r="E26" t="s">
        <v>479</v>
      </c>
      <c r="G26">
        <v>2</v>
      </c>
      <c r="H26" t="s">
        <v>233</v>
      </c>
      <c r="I26">
        <v>38655</v>
      </c>
      <c r="J26">
        <v>13</v>
      </c>
      <c r="K26" t="s">
        <v>414</v>
      </c>
      <c r="L26">
        <v>2217</v>
      </c>
      <c r="M26" t="s">
        <v>344</v>
      </c>
      <c r="N26">
        <v>100</v>
      </c>
      <c r="O26" t="s">
        <v>480</v>
      </c>
      <c r="P26">
        <v>127.21</v>
      </c>
      <c r="Q26" t="s">
        <v>61</v>
      </c>
      <c r="R26" t="s">
        <v>75</v>
      </c>
      <c r="S26">
        <v>5.75</v>
      </c>
      <c r="T26">
        <v>5</v>
      </c>
      <c r="U26" t="s">
        <v>425</v>
      </c>
      <c r="V26" t="s">
        <v>158</v>
      </c>
      <c r="W26">
        <v>16</v>
      </c>
      <c r="X26">
        <v>3</v>
      </c>
      <c r="Y26">
        <v>9</v>
      </c>
      <c r="Z26">
        <v>1</v>
      </c>
      <c r="AA26">
        <v>127</v>
      </c>
      <c r="AD26" t="s">
        <v>217</v>
      </c>
      <c r="AE26" t="s">
        <v>218</v>
      </c>
      <c r="AG26">
        <v>89</v>
      </c>
      <c r="AH26" t="s">
        <v>487</v>
      </c>
      <c r="AI26" t="s">
        <v>488</v>
      </c>
      <c r="AJ26" t="s">
        <v>136</v>
      </c>
      <c r="AL26" t="s">
        <v>112</v>
      </c>
      <c r="AM26">
        <f>SUM( 14/1 )</f>
        <v>14</v>
      </c>
    </row>
    <row r="27" spans="1:39" x14ac:dyDescent="0.25">
      <c r="A27">
        <v>45080113</v>
      </c>
      <c r="B27" t="s">
        <v>412</v>
      </c>
      <c r="C27" s="4">
        <v>45080</v>
      </c>
      <c r="D27" s="5">
        <v>0.66319444444444442</v>
      </c>
      <c r="E27" t="s">
        <v>479</v>
      </c>
      <c r="G27">
        <v>2</v>
      </c>
      <c r="H27" t="s">
        <v>233</v>
      </c>
      <c r="I27">
        <v>38655</v>
      </c>
      <c r="J27">
        <v>13</v>
      </c>
      <c r="K27" t="s">
        <v>414</v>
      </c>
      <c r="L27">
        <v>2217</v>
      </c>
      <c r="M27" t="s">
        <v>344</v>
      </c>
      <c r="N27">
        <v>100</v>
      </c>
      <c r="O27" t="s">
        <v>480</v>
      </c>
      <c r="P27">
        <v>127.21</v>
      </c>
      <c r="Q27" t="s">
        <v>53</v>
      </c>
      <c r="R27" t="s">
        <v>198</v>
      </c>
      <c r="S27">
        <v>5.8</v>
      </c>
      <c r="T27">
        <v>9</v>
      </c>
      <c r="U27" t="s">
        <v>434</v>
      </c>
      <c r="V27" t="s">
        <v>60</v>
      </c>
      <c r="W27">
        <v>3</v>
      </c>
      <c r="X27">
        <v>3</v>
      </c>
      <c r="Y27">
        <v>8</v>
      </c>
      <c r="Z27">
        <v>8</v>
      </c>
      <c r="AA27">
        <v>120</v>
      </c>
      <c r="AB27" t="s">
        <v>42</v>
      </c>
      <c r="AD27" t="s">
        <v>395</v>
      </c>
      <c r="AE27" t="s">
        <v>350</v>
      </c>
      <c r="AF27">
        <v>3</v>
      </c>
      <c r="AG27">
        <v>85</v>
      </c>
      <c r="AH27" t="s">
        <v>494</v>
      </c>
      <c r="AI27" t="s">
        <v>495</v>
      </c>
      <c r="AJ27" t="s">
        <v>65</v>
      </c>
      <c r="AK27" t="s">
        <v>44</v>
      </c>
      <c r="AL27" t="s">
        <v>119</v>
      </c>
      <c r="AM27">
        <f>SUM( 4/1 )</f>
        <v>4</v>
      </c>
    </row>
    <row r="28" spans="1:39" x14ac:dyDescent="0.25">
      <c r="A28">
        <v>45080113</v>
      </c>
      <c r="B28" t="s">
        <v>412</v>
      </c>
      <c r="C28" s="4">
        <v>45080</v>
      </c>
      <c r="D28" s="5">
        <v>0.66319444444444442</v>
      </c>
      <c r="E28" t="s">
        <v>479</v>
      </c>
      <c r="G28">
        <v>2</v>
      </c>
      <c r="H28" t="s">
        <v>233</v>
      </c>
      <c r="I28">
        <v>38655</v>
      </c>
      <c r="J28">
        <v>13</v>
      </c>
      <c r="K28" t="s">
        <v>414</v>
      </c>
      <c r="L28">
        <v>2217</v>
      </c>
      <c r="M28" t="s">
        <v>344</v>
      </c>
      <c r="N28">
        <v>100</v>
      </c>
      <c r="O28" t="s">
        <v>480</v>
      </c>
      <c r="P28">
        <v>127.21</v>
      </c>
      <c r="Q28" t="s">
        <v>46</v>
      </c>
      <c r="R28" t="s">
        <v>75</v>
      </c>
      <c r="S28">
        <v>6.3</v>
      </c>
      <c r="T28">
        <v>4</v>
      </c>
      <c r="U28" t="s">
        <v>421</v>
      </c>
      <c r="V28" t="s">
        <v>46</v>
      </c>
      <c r="W28">
        <v>22</v>
      </c>
      <c r="X28">
        <v>3</v>
      </c>
      <c r="Y28">
        <v>9</v>
      </c>
      <c r="Z28">
        <v>5</v>
      </c>
      <c r="AA28">
        <v>131</v>
      </c>
      <c r="AD28" t="s">
        <v>229</v>
      </c>
      <c r="AE28" t="s">
        <v>199</v>
      </c>
      <c r="AG28">
        <v>93</v>
      </c>
      <c r="AH28" t="s">
        <v>485</v>
      </c>
      <c r="AI28" t="s">
        <v>486</v>
      </c>
      <c r="AJ28" t="s">
        <v>158</v>
      </c>
      <c r="AL28" t="s">
        <v>112</v>
      </c>
      <c r="AM28">
        <f>SUM( 14/1 )</f>
        <v>14</v>
      </c>
    </row>
    <row r="29" spans="1:39" x14ac:dyDescent="0.25">
      <c r="A29">
        <v>45080113</v>
      </c>
      <c r="B29" t="s">
        <v>412</v>
      </c>
      <c r="C29" s="4">
        <v>45080</v>
      </c>
      <c r="D29" s="5">
        <v>0.66319444444444442</v>
      </c>
      <c r="E29" t="s">
        <v>479</v>
      </c>
      <c r="G29">
        <v>2</v>
      </c>
      <c r="H29" t="s">
        <v>233</v>
      </c>
      <c r="I29">
        <v>38655</v>
      </c>
      <c r="J29">
        <v>13</v>
      </c>
      <c r="K29" t="s">
        <v>414</v>
      </c>
      <c r="L29">
        <v>2217</v>
      </c>
      <c r="M29" t="s">
        <v>344</v>
      </c>
      <c r="N29">
        <v>100</v>
      </c>
      <c r="O29" t="s">
        <v>480</v>
      </c>
      <c r="P29">
        <v>127.21</v>
      </c>
      <c r="Q29" t="s">
        <v>91</v>
      </c>
      <c r="R29" t="s">
        <v>116</v>
      </c>
      <c r="S29">
        <v>7.05</v>
      </c>
      <c r="T29">
        <v>12</v>
      </c>
      <c r="U29" t="s">
        <v>252</v>
      </c>
      <c r="V29" t="s">
        <v>41</v>
      </c>
      <c r="W29">
        <v>50</v>
      </c>
      <c r="X29">
        <v>3</v>
      </c>
      <c r="Y29">
        <v>8</v>
      </c>
      <c r="Z29">
        <v>7</v>
      </c>
      <c r="AA29">
        <v>119</v>
      </c>
      <c r="AD29" t="s">
        <v>214</v>
      </c>
      <c r="AE29" t="s">
        <v>355</v>
      </c>
      <c r="AG29">
        <v>81</v>
      </c>
      <c r="AH29" t="s">
        <v>500</v>
      </c>
      <c r="AI29" t="s">
        <v>501</v>
      </c>
      <c r="AJ29" t="s">
        <v>165</v>
      </c>
      <c r="AL29" t="s">
        <v>49</v>
      </c>
      <c r="AM29">
        <f>SUM( 33/1 )</f>
        <v>33</v>
      </c>
    </row>
    <row r="30" spans="1:39" x14ac:dyDescent="0.25">
      <c r="A30">
        <v>45080113</v>
      </c>
      <c r="B30" t="s">
        <v>412</v>
      </c>
      <c r="C30" s="4">
        <v>45080</v>
      </c>
      <c r="D30" s="5">
        <v>0.66319444444444442</v>
      </c>
      <c r="E30" t="s">
        <v>479</v>
      </c>
      <c r="G30">
        <v>2</v>
      </c>
      <c r="H30" t="s">
        <v>233</v>
      </c>
      <c r="I30">
        <v>38655</v>
      </c>
      <c r="J30">
        <v>13</v>
      </c>
      <c r="K30" t="s">
        <v>414</v>
      </c>
      <c r="L30">
        <v>2217</v>
      </c>
      <c r="M30" t="s">
        <v>344</v>
      </c>
      <c r="N30">
        <v>100</v>
      </c>
      <c r="O30" t="s">
        <v>480</v>
      </c>
      <c r="P30">
        <v>127.21</v>
      </c>
      <c r="Q30" t="s">
        <v>86</v>
      </c>
      <c r="R30" t="s">
        <v>54</v>
      </c>
      <c r="S30">
        <v>8.8000000000000007</v>
      </c>
      <c r="T30">
        <v>10</v>
      </c>
      <c r="U30" t="s">
        <v>431</v>
      </c>
      <c r="V30" t="s">
        <v>91</v>
      </c>
      <c r="W30">
        <v>8</v>
      </c>
      <c r="X30">
        <v>3</v>
      </c>
      <c r="Y30">
        <v>8</v>
      </c>
      <c r="Z30">
        <v>8</v>
      </c>
      <c r="AA30">
        <v>120</v>
      </c>
      <c r="AD30" t="s">
        <v>231</v>
      </c>
      <c r="AE30" t="s">
        <v>289</v>
      </c>
      <c r="AG30">
        <v>82</v>
      </c>
      <c r="AH30" t="s">
        <v>496</v>
      </c>
      <c r="AI30" t="s">
        <v>497</v>
      </c>
      <c r="AJ30" t="s">
        <v>46</v>
      </c>
      <c r="AK30" t="s">
        <v>44</v>
      </c>
      <c r="AL30" t="s">
        <v>78</v>
      </c>
      <c r="AM30">
        <f>SUM( 10/1 )</f>
        <v>10</v>
      </c>
    </row>
    <row r="31" spans="1:39" x14ac:dyDescent="0.25">
      <c r="A31">
        <v>45080113</v>
      </c>
      <c r="B31" t="s">
        <v>412</v>
      </c>
      <c r="C31" s="4">
        <v>45080</v>
      </c>
      <c r="D31" s="5">
        <v>0.66319444444444442</v>
      </c>
      <c r="E31" t="s">
        <v>479</v>
      </c>
      <c r="G31">
        <v>2</v>
      </c>
      <c r="H31" t="s">
        <v>233</v>
      </c>
      <c r="I31">
        <v>38655</v>
      </c>
      <c r="J31">
        <v>13</v>
      </c>
      <c r="K31" t="s">
        <v>414</v>
      </c>
      <c r="L31">
        <v>2217</v>
      </c>
      <c r="M31" t="s">
        <v>344</v>
      </c>
      <c r="N31">
        <v>100</v>
      </c>
      <c r="O31" t="s">
        <v>480</v>
      </c>
      <c r="P31">
        <v>127.21</v>
      </c>
      <c r="Q31" t="s">
        <v>125</v>
      </c>
      <c r="R31" t="s">
        <v>75</v>
      </c>
      <c r="S31">
        <v>9.3000000000000007</v>
      </c>
      <c r="T31">
        <v>3</v>
      </c>
      <c r="U31" t="s">
        <v>382</v>
      </c>
      <c r="V31" t="s">
        <v>92</v>
      </c>
      <c r="W31">
        <v>20</v>
      </c>
      <c r="X31">
        <v>3</v>
      </c>
      <c r="Y31">
        <v>9</v>
      </c>
      <c r="Z31">
        <v>5</v>
      </c>
      <c r="AA31">
        <v>131</v>
      </c>
      <c r="AD31" t="s">
        <v>270</v>
      </c>
      <c r="AE31" t="s">
        <v>316</v>
      </c>
      <c r="AG31">
        <v>93</v>
      </c>
      <c r="AH31" t="s">
        <v>339</v>
      </c>
      <c r="AI31" t="s">
        <v>484</v>
      </c>
      <c r="AJ31" t="s">
        <v>136</v>
      </c>
      <c r="AL31" t="s">
        <v>127</v>
      </c>
      <c r="AM31">
        <f>SUM( 16/1 )</f>
        <v>16</v>
      </c>
    </row>
    <row r="32" spans="1:39" x14ac:dyDescent="0.25">
      <c r="A32">
        <v>45080113</v>
      </c>
      <c r="B32" t="s">
        <v>412</v>
      </c>
      <c r="C32" s="4">
        <v>45080</v>
      </c>
      <c r="D32" s="5">
        <v>0.66319444444444442</v>
      </c>
      <c r="E32" t="s">
        <v>479</v>
      </c>
      <c r="G32">
        <v>2</v>
      </c>
      <c r="H32" t="s">
        <v>233</v>
      </c>
      <c r="I32">
        <v>38655</v>
      </c>
      <c r="J32">
        <v>13</v>
      </c>
      <c r="K32" t="s">
        <v>414</v>
      </c>
      <c r="L32">
        <v>2217</v>
      </c>
      <c r="M32" t="s">
        <v>344</v>
      </c>
      <c r="N32">
        <v>100</v>
      </c>
      <c r="O32" t="s">
        <v>480</v>
      </c>
      <c r="P32">
        <v>127.21</v>
      </c>
      <c r="Q32" t="s">
        <v>92</v>
      </c>
      <c r="R32" t="s">
        <v>152</v>
      </c>
      <c r="S32">
        <v>12.05</v>
      </c>
      <c r="T32">
        <v>14</v>
      </c>
      <c r="U32" t="s">
        <v>383</v>
      </c>
      <c r="V32" t="s">
        <v>125</v>
      </c>
      <c r="W32">
        <v>40</v>
      </c>
      <c r="X32">
        <v>3</v>
      </c>
      <c r="Y32">
        <v>8</v>
      </c>
      <c r="Z32">
        <v>2</v>
      </c>
      <c r="AA32">
        <v>114</v>
      </c>
      <c r="AD32" t="s">
        <v>231</v>
      </c>
      <c r="AE32" t="s">
        <v>191</v>
      </c>
      <c r="AG32">
        <v>76</v>
      </c>
      <c r="AH32" t="s">
        <v>335</v>
      </c>
      <c r="AI32" t="s">
        <v>504</v>
      </c>
      <c r="AJ32" t="s">
        <v>165</v>
      </c>
      <c r="AL32" t="s">
        <v>76</v>
      </c>
      <c r="AM32">
        <f>SUM( 25/1 )</f>
        <v>25</v>
      </c>
    </row>
    <row r="33" spans="1:39" x14ac:dyDescent="0.25">
      <c r="A33">
        <v>45080113</v>
      </c>
      <c r="B33" t="s">
        <v>412</v>
      </c>
      <c r="C33" s="4">
        <v>45080</v>
      </c>
      <c r="D33" s="5">
        <v>0.66319444444444442</v>
      </c>
      <c r="E33" t="s">
        <v>479</v>
      </c>
      <c r="G33">
        <v>2</v>
      </c>
      <c r="H33" t="s">
        <v>233</v>
      </c>
      <c r="I33">
        <v>38655</v>
      </c>
      <c r="J33">
        <v>13</v>
      </c>
      <c r="K33" t="s">
        <v>414</v>
      </c>
      <c r="L33">
        <v>2217</v>
      </c>
      <c r="M33" t="s">
        <v>344</v>
      </c>
      <c r="N33">
        <v>100</v>
      </c>
      <c r="O33" t="s">
        <v>480</v>
      </c>
      <c r="P33">
        <v>127.21</v>
      </c>
      <c r="Q33" t="s">
        <v>51</v>
      </c>
      <c r="R33" t="s">
        <v>120</v>
      </c>
      <c r="S33">
        <v>12.25</v>
      </c>
      <c r="T33">
        <v>7</v>
      </c>
      <c r="U33" t="s">
        <v>491</v>
      </c>
      <c r="V33" t="s">
        <v>86</v>
      </c>
      <c r="W33">
        <v>28</v>
      </c>
      <c r="X33">
        <v>3</v>
      </c>
      <c r="Y33">
        <v>8</v>
      </c>
      <c r="Z33">
        <v>12</v>
      </c>
      <c r="AA33">
        <v>124</v>
      </c>
      <c r="AD33" t="s">
        <v>315</v>
      </c>
      <c r="AE33" t="s">
        <v>286</v>
      </c>
      <c r="AG33">
        <v>86</v>
      </c>
      <c r="AH33" t="s">
        <v>492</v>
      </c>
      <c r="AI33" t="s">
        <v>493</v>
      </c>
      <c r="AJ33" t="s">
        <v>273</v>
      </c>
      <c r="AL33" t="s">
        <v>78</v>
      </c>
      <c r="AM33">
        <f>SUM( 10/1 )</f>
        <v>10</v>
      </c>
    </row>
    <row r="34" spans="1:39" x14ac:dyDescent="0.25">
      <c r="A34">
        <v>45080113</v>
      </c>
      <c r="B34" t="s">
        <v>412</v>
      </c>
      <c r="C34" s="4">
        <v>45080</v>
      </c>
      <c r="D34" s="5">
        <v>0.66319444444444442</v>
      </c>
      <c r="E34" t="s">
        <v>479</v>
      </c>
      <c r="G34">
        <v>2</v>
      </c>
      <c r="H34" t="s">
        <v>233</v>
      </c>
      <c r="I34">
        <v>38655</v>
      </c>
      <c r="J34">
        <v>13</v>
      </c>
      <c r="K34" t="s">
        <v>414</v>
      </c>
      <c r="L34">
        <v>2217</v>
      </c>
      <c r="M34" t="s">
        <v>344</v>
      </c>
      <c r="N34">
        <v>100</v>
      </c>
      <c r="O34" t="s">
        <v>480</v>
      </c>
      <c r="P34">
        <v>127.21</v>
      </c>
      <c r="Q34" t="s">
        <v>161</v>
      </c>
      <c r="R34" t="s">
        <v>58</v>
      </c>
      <c r="S34">
        <v>52.25</v>
      </c>
      <c r="T34">
        <v>1</v>
      </c>
      <c r="U34" t="s">
        <v>415</v>
      </c>
      <c r="V34" t="s">
        <v>51</v>
      </c>
      <c r="W34">
        <v>50</v>
      </c>
      <c r="X34">
        <v>3</v>
      </c>
      <c r="Y34">
        <v>9</v>
      </c>
      <c r="Z34">
        <v>6</v>
      </c>
      <c r="AA34">
        <v>132</v>
      </c>
      <c r="AD34" t="s">
        <v>294</v>
      </c>
      <c r="AE34" t="s">
        <v>236</v>
      </c>
      <c r="AF34">
        <v>3</v>
      </c>
      <c r="AG34">
        <v>97</v>
      </c>
      <c r="AH34" t="s">
        <v>481</v>
      </c>
      <c r="AI34" t="s">
        <v>482</v>
      </c>
      <c r="AJ34" t="s">
        <v>47</v>
      </c>
      <c r="AL34" t="s">
        <v>130</v>
      </c>
      <c r="AM34">
        <f>SUM( 20/1 )</f>
        <v>20</v>
      </c>
    </row>
    <row r="35" spans="1:39" x14ac:dyDescent="0.25">
      <c r="A35">
        <v>45080114</v>
      </c>
      <c r="B35" t="s">
        <v>412</v>
      </c>
      <c r="C35" s="4">
        <v>45080</v>
      </c>
      <c r="D35" s="5">
        <v>0.6875</v>
      </c>
      <c r="E35" t="s">
        <v>505</v>
      </c>
      <c r="G35">
        <v>2</v>
      </c>
      <c r="H35" t="s">
        <v>40</v>
      </c>
      <c r="I35">
        <v>38655</v>
      </c>
      <c r="J35">
        <v>8</v>
      </c>
      <c r="K35" t="s">
        <v>418</v>
      </c>
      <c r="L35">
        <v>2646</v>
      </c>
      <c r="M35" t="s">
        <v>344</v>
      </c>
      <c r="N35">
        <v>105</v>
      </c>
      <c r="O35" t="s">
        <v>438</v>
      </c>
      <c r="P35">
        <v>156.25</v>
      </c>
      <c r="Q35" t="s">
        <v>41</v>
      </c>
      <c r="S35">
        <v>0</v>
      </c>
      <c r="T35">
        <v>7</v>
      </c>
      <c r="U35" t="s">
        <v>428</v>
      </c>
      <c r="V35" t="s">
        <v>41</v>
      </c>
      <c r="W35">
        <v>5.5</v>
      </c>
      <c r="X35">
        <v>4</v>
      </c>
      <c r="Y35">
        <v>8</v>
      </c>
      <c r="Z35">
        <v>6</v>
      </c>
      <c r="AA35">
        <v>118</v>
      </c>
      <c r="AD35" t="s">
        <v>257</v>
      </c>
      <c r="AE35" t="s">
        <v>350</v>
      </c>
      <c r="AF35">
        <v>3</v>
      </c>
      <c r="AG35">
        <v>89</v>
      </c>
      <c r="AH35" t="s">
        <v>516</v>
      </c>
      <c r="AI35" t="s">
        <v>517</v>
      </c>
      <c r="AJ35" t="s">
        <v>77</v>
      </c>
      <c r="AK35" t="s">
        <v>44</v>
      </c>
      <c r="AL35" t="s">
        <v>74</v>
      </c>
      <c r="AM35">
        <f>SUM( 8/1 )</f>
        <v>8</v>
      </c>
    </row>
    <row r="36" spans="1:39" x14ac:dyDescent="0.25">
      <c r="A36">
        <v>45080114</v>
      </c>
      <c r="B36" t="s">
        <v>412</v>
      </c>
      <c r="C36" s="4">
        <v>45080</v>
      </c>
      <c r="D36" s="5">
        <v>0.6875</v>
      </c>
      <c r="E36" t="s">
        <v>505</v>
      </c>
      <c r="G36">
        <v>2</v>
      </c>
      <c r="H36" t="s">
        <v>40</v>
      </c>
      <c r="I36">
        <v>38655</v>
      </c>
      <c r="J36">
        <v>8</v>
      </c>
      <c r="K36" t="s">
        <v>418</v>
      </c>
      <c r="L36">
        <v>2646</v>
      </c>
      <c r="M36" t="s">
        <v>344</v>
      </c>
      <c r="N36">
        <v>105</v>
      </c>
      <c r="O36" t="s">
        <v>438</v>
      </c>
      <c r="P36">
        <v>156.25</v>
      </c>
      <c r="Q36" t="s">
        <v>60</v>
      </c>
      <c r="R36" t="s">
        <v>60</v>
      </c>
      <c r="S36">
        <v>2</v>
      </c>
      <c r="T36">
        <v>2</v>
      </c>
      <c r="U36" t="s">
        <v>416</v>
      </c>
      <c r="V36" t="s">
        <v>56</v>
      </c>
      <c r="W36">
        <v>2.25</v>
      </c>
      <c r="X36">
        <v>4</v>
      </c>
      <c r="Y36">
        <v>9</v>
      </c>
      <c r="Z36">
        <v>5</v>
      </c>
      <c r="AA36">
        <v>131</v>
      </c>
      <c r="AB36" t="s">
        <v>42</v>
      </c>
      <c r="AD36" t="s">
        <v>312</v>
      </c>
      <c r="AE36" t="s">
        <v>313</v>
      </c>
      <c r="AG36">
        <v>99</v>
      </c>
      <c r="AH36" t="s">
        <v>508</v>
      </c>
      <c r="AI36" t="s">
        <v>509</v>
      </c>
      <c r="AJ36" t="s">
        <v>163</v>
      </c>
      <c r="AK36" t="s">
        <v>111</v>
      </c>
      <c r="AL36" t="s">
        <v>119</v>
      </c>
      <c r="AM36">
        <f>SUM( 4/1 )</f>
        <v>4</v>
      </c>
    </row>
    <row r="37" spans="1:39" x14ac:dyDescent="0.25">
      <c r="A37">
        <v>45080114</v>
      </c>
      <c r="B37" t="s">
        <v>412</v>
      </c>
      <c r="C37" s="4">
        <v>45080</v>
      </c>
      <c r="D37" s="5">
        <v>0.6875</v>
      </c>
      <c r="E37" t="s">
        <v>505</v>
      </c>
      <c r="G37">
        <v>2</v>
      </c>
      <c r="H37" t="s">
        <v>40</v>
      </c>
      <c r="I37">
        <v>38655</v>
      </c>
      <c r="J37">
        <v>8</v>
      </c>
      <c r="K37" t="s">
        <v>418</v>
      </c>
      <c r="L37">
        <v>2646</v>
      </c>
      <c r="M37" t="s">
        <v>344</v>
      </c>
      <c r="N37">
        <v>105</v>
      </c>
      <c r="O37" t="s">
        <v>438</v>
      </c>
      <c r="P37">
        <v>156.25</v>
      </c>
      <c r="Q37" t="s">
        <v>56</v>
      </c>
      <c r="R37" t="s">
        <v>135</v>
      </c>
      <c r="S37">
        <v>2.15</v>
      </c>
      <c r="T37">
        <v>1</v>
      </c>
      <c r="U37" t="s">
        <v>352</v>
      </c>
      <c r="V37" t="s">
        <v>91</v>
      </c>
      <c r="W37">
        <v>20</v>
      </c>
      <c r="X37">
        <v>6</v>
      </c>
      <c r="Y37">
        <v>9</v>
      </c>
      <c r="Z37">
        <v>9</v>
      </c>
      <c r="AA37">
        <v>135</v>
      </c>
      <c r="AC37" t="s">
        <v>73</v>
      </c>
      <c r="AD37" t="s">
        <v>271</v>
      </c>
      <c r="AE37" t="s">
        <v>381</v>
      </c>
      <c r="AG37">
        <v>103</v>
      </c>
      <c r="AH37" t="s">
        <v>506</v>
      </c>
      <c r="AI37" t="s">
        <v>507</v>
      </c>
      <c r="AJ37" t="s">
        <v>146</v>
      </c>
      <c r="AL37" t="s">
        <v>49</v>
      </c>
      <c r="AM37">
        <f>SUM( 33/1 )</f>
        <v>33</v>
      </c>
    </row>
    <row r="38" spans="1:39" x14ac:dyDescent="0.25">
      <c r="A38">
        <v>45080114</v>
      </c>
      <c r="B38" t="s">
        <v>412</v>
      </c>
      <c r="C38" s="4">
        <v>45080</v>
      </c>
      <c r="D38" s="5">
        <v>0.6875</v>
      </c>
      <c r="E38" t="s">
        <v>505</v>
      </c>
      <c r="G38">
        <v>2</v>
      </c>
      <c r="H38" t="s">
        <v>40</v>
      </c>
      <c r="I38">
        <v>38655</v>
      </c>
      <c r="J38">
        <v>8</v>
      </c>
      <c r="K38" t="s">
        <v>418</v>
      </c>
      <c r="L38">
        <v>2646</v>
      </c>
      <c r="M38" t="s">
        <v>344</v>
      </c>
      <c r="N38">
        <v>105</v>
      </c>
      <c r="O38" t="s">
        <v>438</v>
      </c>
      <c r="P38">
        <v>156.25</v>
      </c>
      <c r="Q38" t="s">
        <v>50</v>
      </c>
      <c r="R38" t="s">
        <v>61</v>
      </c>
      <c r="S38">
        <v>7.15</v>
      </c>
      <c r="T38">
        <v>4</v>
      </c>
      <c r="U38" t="s">
        <v>410</v>
      </c>
      <c r="V38" t="s">
        <v>60</v>
      </c>
      <c r="W38">
        <v>9</v>
      </c>
      <c r="X38">
        <v>6</v>
      </c>
      <c r="Y38">
        <v>9</v>
      </c>
      <c r="Z38">
        <v>2</v>
      </c>
      <c r="AA38">
        <v>128</v>
      </c>
      <c r="AD38" t="s">
        <v>223</v>
      </c>
      <c r="AE38" t="s">
        <v>371</v>
      </c>
      <c r="AG38">
        <v>96</v>
      </c>
      <c r="AH38" t="s">
        <v>512</v>
      </c>
      <c r="AI38" t="s">
        <v>513</v>
      </c>
      <c r="AJ38" t="s">
        <v>162</v>
      </c>
      <c r="AL38" t="s">
        <v>74</v>
      </c>
      <c r="AM38">
        <f>SUM( 8/1 )</f>
        <v>8</v>
      </c>
    </row>
    <row r="39" spans="1:39" x14ac:dyDescent="0.25">
      <c r="A39">
        <v>45080114</v>
      </c>
      <c r="B39" t="s">
        <v>412</v>
      </c>
      <c r="C39" s="4">
        <v>45080</v>
      </c>
      <c r="D39" s="5">
        <v>0.6875</v>
      </c>
      <c r="E39" t="s">
        <v>505</v>
      </c>
      <c r="G39">
        <v>2</v>
      </c>
      <c r="H39" t="s">
        <v>40</v>
      </c>
      <c r="I39">
        <v>38655</v>
      </c>
      <c r="J39">
        <v>8</v>
      </c>
      <c r="K39" t="s">
        <v>418</v>
      </c>
      <c r="L39">
        <v>2646</v>
      </c>
      <c r="M39" t="s">
        <v>344</v>
      </c>
      <c r="N39">
        <v>105</v>
      </c>
      <c r="O39" t="s">
        <v>438</v>
      </c>
      <c r="P39">
        <v>156.25</v>
      </c>
      <c r="Q39" t="s">
        <v>61</v>
      </c>
      <c r="R39" t="s">
        <v>147</v>
      </c>
      <c r="S39">
        <v>10.4</v>
      </c>
      <c r="T39">
        <v>8</v>
      </c>
      <c r="U39" t="s">
        <v>409</v>
      </c>
      <c r="V39" t="s">
        <v>61</v>
      </c>
      <c r="W39">
        <v>16</v>
      </c>
      <c r="X39">
        <v>6</v>
      </c>
      <c r="Y39">
        <v>8</v>
      </c>
      <c r="Z39">
        <v>6</v>
      </c>
      <c r="AA39">
        <v>118</v>
      </c>
      <c r="AC39" t="s">
        <v>88</v>
      </c>
      <c r="AD39" t="s">
        <v>255</v>
      </c>
      <c r="AE39" t="s">
        <v>258</v>
      </c>
      <c r="AF39">
        <v>3</v>
      </c>
      <c r="AG39">
        <v>89</v>
      </c>
      <c r="AH39" t="s">
        <v>518</v>
      </c>
      <c r="AI39" t="s">
        <v>519</v>
      </c>
      <c r="AJ39" t="s">
        <v>102</v>
      </c>
      <c r="AK39" t="s">
        <v>44</v>
      </c>
      <c r="AL39" t="s">
        <v>112</v>
      </c>
      <c r="AM39">
        <f>SUM( 14/1 )</f>
        <v>14</v>
      </c>
    </row>
    <row r="40" spans="1:39" x14ac:dyDescent="0.25">
      <c r="A40">
        <v>45080114</v>
      </c>
      <c r="B40" t="s">
        <v>412</v>
      </c>
      <c r="C40" s="4">
        <v>45080</v>
      </c>
      <c r="D40" s="5">
        <v>0.6875</v>
      </c>
      <c r="E40" t="s">
        <v>505</v>
      </c>
      <c r="G40">
        <v>2</v>
      </c>
      <c r="H40" t="s">
        <v>40</v>
      </c>
      <c r="I40">
        <v>38655</v>
      </c>
      <c r="J40">
        <v>8</v>
      </c>
      <c r="K40" t="s">
        <v>418</v>
      </c>
      <c r="L40">
        <v>2646</v>
      </c>
      <c r="M40" t="s">
        <v>344</v>
      </c>
      <c r="N40">
        <v>105</v>
      </c>
      <c r="O40" t="s">
        <v>438</v>
      </c>
      <c r="P40">
        <v>156.25</v>
      </c>
      <c r="Q40" t="s">
        <v>53</v>
      </c>
      <c r="R40" t="s">
        <v>75</v>
      </c>
      <c r="S40">
        <v>10.9</v>
      </c>
      <c r="T40">
        <v>5</v>
      </c>
      <c r="U40" t="s">
        <v>417</v>
      </c>
      <c r="V40" t="s">
        <v>53</v>
      </c>
      <c r="W40">
        <v>3.3333333333333299</v>
      </c>
      <c r="X40">
        <v>5</v>
      </c>
      <c r="Y40">
        <v>8</v>
      </c>
      <c r="Z40">
        <v>12</v>
      </c>
      <c r="AA40">
        <v>124</v>
      </c>
      <c r="AB40" t="s">
        <v>66</v>
      </c>
      <c r="AC40" t="s">
        <v>39</v>
      </c>
      <c r="AD40" t="s">
        <v>193</v>
      </c>
      <c r="AE40" t="s">
        <v>192</v>
      </c>
      <c r="AG40">
        <v>92</v>
      </c>
      <c r="AH40" t="s">
        <v>514</v>
      </c>
      <c r="AI40" t="s">
        <v>515</v>
      </c>
      <c r="AJ40" t="s">
        <v>146</v>
      </c>
      <c r="AK40" t="s">
        <v>111</v>
      </c>
      <c r="AL40" t="s">
        <v>155</v>
      </c>
      <c r="AM40">
        <f>SUM( 11/4 )</f>
        <v>2.75</v>
      </c>
    </row>
    <row r="41" spans="1:39" x14ac:dyDescent="0.25">
      <c r="A41">
        <v>45080114</v>
      </c>
      <c r="B41" t="s">
        <v>412</v>
      </c>
      <c r="C41" s="4">
        <v>45080</v>
      </c>
      <c r="D41" s="5">
        <v>0.6875</v>
      </c>
      <c r="E41" t="s">
        <v>505</v>
      </c>
      <c r="G41">
        <v>2</v>
      </c>
      <c r="H41" t="s">
        <v>40</v>
      </c>
      <c r="I41">
        <v>38655</v>
      </c>
      <c r="J41">
        <v>8</v>
      </c>
      <c r="K41" t="s">
        <v>418</v>
      </c>
      <c r="L41">
        <v>2646</v>
      </c>
      <c r="M41" t="s">
        <v>344</v>
      </c>
      <c r="N41">
        <v>105</v>
      </c>
      <c r="O41" t="s">
        <v>438</v>
      </c>
      <c r="P41">
        <v>156.25</v>
      </c>
      <c r="Q41" t="s">
        <v>46</v>
      </c>
      <c r="R41" t="s">
        <v>75</v>
      </c>
      <c r="S41">
        <v>11.4</v>
      </c>
      <c r="T41">
        <v>9</v>
      </c>
      <c r="U41" t="s">
        <v>427</v>
      </c>
      <c r="V41" t="s">
        <v>86</v>
      </c>
      <c r="W41">
        <v>33</v>
      </c>
      <c r="X41">
        <v>4</v>
      </c>
      <c r="Y41">
        <v>8</v>
      </c>
      <c r="Z41">
        <v>7</v>
      </c>
      <c r="AA41">
        <v>119</v>
      </c>
      <c r="AC41" t="s">
        <v>88</v>
      </c>
      <c r="AD41" t="s">
        <v>255</v>
      </c>
      <c r="AE41" t="s">
        <v>336</v>
      </c>
      <c r="AG41">
        <v>87</v>
      </c>
      <c r="AH41" t="s">
        <v>520</v>
      </c>
      <c r="AI41" t="s">
        <v>521</v>
      </c>
      <c r="AJ41" t="s">
        <v>77</v>
      </c>
      <c r="AL41" t="s">
        <v>49</v>
      </c>
      <c r="AM41">
        <f>SUM( 33/1 )</f>
        <v>33</v>
      </c>
    </row>
    <row r="42" spans="1:39" x14ac:dyDescent="0.25">
      <c r="A42">
        <v>45080114</v>
      </c>
      <c r="B42" t="s">
        <v>412</v>
      </c>
      <c r="C42" s="4">
        <v>45080</v>
      </c>
      <c r="D42" s="5">
        <v>0.6875</v>
      </c>
      <c r="E42" t="s">
        <v>505</v>
      </c>
      <c r="G42">
        <v>2</v>
      </c>
      <c r="H42" t="s">
        <v>40</v>
      </c>
      <c r="I42">
        <v>38655</v>
      </c>
      <c r="J42">
        <v>8</v>
      </c>
      <c r="K42" t="s">
        <v>418</v>
      </c>
      <c r="L42">
        <v>2646</v>
      </c>
      <c r="M42" t="s">
        <v>344</v>
      </c>
      <c r="N42">
        <v>105</v>
      </c>
      <c r="O42" t="s">
        <v>438</v>
      </c>
      <c r="P42">
        <v>156.25</v>
      </c>
      <c r="Q42" t="s">
        <v>91</v>
      </c>
      <c r="R42" t="s">
        <v>47</v>
      </c>
      <c r="S42">
        <v>35.4</v>
      </c>
      <c r="T42">
        <v>3</v>
      </c>
      <c r="U42" t="s">
        <v>393</v>
      </c>
      <c r="V42" t="s">
        <v>50</v>
      </c>
      <c r="W42">
        <v>4</v>
      </c>
      <c r="X42">
        <v>5</v>
      </c>
      <c r="Y42">
        <v>9</v>
      </c>
      <c r="Z42">
        <v>3</v>
      </c>
      <c r="AA42">
        <v>129</v>
      </c>
      <c r="AD42" t="s">
        <v>220</v>
      </c>
      <c r="AE42" t="s">
        <v>377</v>
      </c>
      <c r="AG42">
        <v>97</v>
      </c>
      <c r="AH42" t="s">
        <v>510</v>
      </c>
      <c r="AI42" t="s">
        <v>511</v>
      </c>
      <c r="AJ42" t="s">
        <v>160</v>
      </c>
      <c r="AL42" t="s">
        <v>106</v>
      </c>
      <c r="AM42">
        <f>SUM( 5/1 )</f>
        <v>5</v>
      </c>
    </row>
    <row r="43" spans="1:39" x14ac:dyDescent="0.25">
      <c r="A43">
        <v>45080115</v>
      </c>
      <c r="B43" t="s">
        <v>412</v>
      </c>
      <c r="C43" s="4">
        <v>45080</v>
      </c>
      <c r="D43" s="5">
        <v>0.71180555555555558</v>
      </c>
      <c r="E43" t="s">
        <v>522</v>
      </c>
      <c r="G43">
        <v>2</v>
      </c>
      <c r="H43" t="s">
        <v>40</v>
      </c>
      <c r="I43">
        <v>38655</v>
      </c>
      <c r="J43">
        <v>14</v>
      </c>
      <c r="K43" t="s">
        <v>399</v>
      </c>
      <c r="L43">
        <v>1323</v>
      </c>
      <c r="M43" t="s">
        <v>344</v>
      </c>
      <c r="N43">
        <v>105</v>
      </c>
      <c r="O43" t="s">
        <v>523</v>
      </c>
      <c r="P43">
        <v>66.94</v>
      </c>
      <c r="Q43" t="s">
        <v>41</v>
      </c>
      <c r="S43">
        <v>0</v>
      </c>
      <c r="T43">
        <v>3</v>
      </c>
      <c r="U43" t="s">
        <v>346</v>
      </c>
      <c r="V43" t="s">
        <v>125</v>
      </c>
      <c r="W43">
        <v>10</v>
      </c>
      <c r="X43">
        <v>6</v>
      </c>
      <c r="Y43">
        <v>9</v>
      </c>
      <c r="Z43">
        <v>8</v>
      </c>
      <c r="AA43">
        <v>134</v>
      </c>
      <c r="AD43" t="s">
        <v>262</v>
      </c>
      <c r="AE43" t="s">
        <v>191</v>
      </c>
      <c r="AG43">
        <v>96</v>
      </c>
      <c r="AH43" t="s">
        <v>527</v>
      </c>
      <c r="AI43" t="s">
        <v>528</v>
      </c>
      <c r="AJ43" t="s">
        <v>146</v>
      </c>
      <c r="AK43" t="s">
        <v>44</v>
      </c>
      <c r="AL43" t="s">
        <v>78</v>
      </c>
      <c r="AM43">
        <f>SUM( 10/1 )</f>
        <v>10</v>
      </c>
    </row>
    <row r="44" spans="1:39" x14ac:dyDescent="0.25">
      <c r="A44">
        <v>45080115</v>
      </c>
      <c r="B44" t="s">
        <v>412</v>
      </c>
      <c r="C44" s="4">
        <v>45080</v>
      </c>
      <c r="D44" s="5">
        <v>0.71180555555555558</v>
      </c>
      <c r="E44" t="s">
        <v>522</v>
      </c>
      <c r="G44">
        <v>2</v>
      </c>
      <c r="H44" t="s">
        <v>40</v>
      </c>
      <c r="I44">
        <v>38655</v>
      </c>
      <c r="J44">
        <v>14</v>
      </c>
      <c r="K44" t="s">
        <v>399</v>
      </c>
      <c r="L44">
        <v>1323</v>
      </c>
      <c r="M44" t="s">
        <v>344</v>
      </c>
      <c r="N44">
        <v>105</v>
      </c>
      <c r="O44" t="s">
        <v>523</v>
      </c>
      <c r="P44">
        <v>66.94</v>
      </c>
      <c r="Q44" t="s">
        <v>60</v>
      </c>
      <c r="R44" t="s">
        <v>120</v>
      </c>
      <c r="S44">
        <v>0.2</v>
      </c>
      <c r="T44">
        <v>1</v>
      </c>
      <c r="U44" t="s">
        <v>423</v>
      </c>
      <c r="V44" t="s">
        <v>158</v>
      </c>
      <c r="W44">
        <v>7</v>
      </c>
      <c r="X44">
        <v>5</v>
      </c>
      <c r="Y44">
        <v>9</v>
      </c>
      <c r="Z44">
        <v>9</v>
      </c>
      <c r="AA44">
        <v>135</v>
      </c>
      <c r="AD44" t="s">
        <v>232</v>
      </c>
      <c r="AE44" t="s">
        <v>345</v>
      </c>
      <c r="AG44">
        <v>97</v>
      </c>
      <c r="AH44" t="s">
        <v>524</v>
      </c>
      <c r="AI44" t="s">
        <v>525</v>
      </c>
      <c r="AJ44" t="s">
        <v>96</v>
      </c>
      <c r="AK44" t="s">
        <v>44</v>
      </c>
      <c r="AL44" t="s">
        <v>85</v>
      </c>
      <c r="AM44">
        <f>SUM( 7/1 )</f>
        <v>7</v>
      </c>
    </row>
    <row r="45" spans="1:39" x14ac:dyDescent="0.25">
      <c r="A45">
        <v>45080115</v>
      </c>
      <c r="B45" t="s">
        <v>412</v>
      </c>
      <c r="C45" s="4">
        <v>45080</v>
      </c>
      <c r="D45" s="5">
        <v>0.71180555555555558</v>
      </c>
      <c r="E45" t="s">
        <v>522</v>
      </c>
      <c r="G45">
        <v>2</v>
      </c>
      <c r="H45" t="s">
        <v>40</v>
      </c>
      <c r="I45">
        <v>38655</v>
      </c>
      <c r="J45">
        <v>14</v>
      </c>
      <c r="K45" t="s">
        <v>399</v>
      </c>
      <c r="L45">
        <v>1323</v>
      </c>
      <c r="M45" t="s">
        <v>344</v>
      </c>
      <c r="N45">
        <v>105</v>
      </c>
      <c r="O45" t="s">
        <v>523</v>
      </c>
      <c r="P45">
        <v>66.94</v>
      </c>
      <c r="Q45" t="s">
        <v>56</v>
      </c>
      <c r="R45" t="s">
        <v>41</v>
      </c>
      <c r="S45">
        <v>1.2</v>
      </c>
      <c r="T45">
        <v>4</v>
      </c>
      <c r="U45" t="s">
        <v>405</v>
      </c>
      <c r="V45" t="s">
        <v>92</v>
      </c>
      <c r="W45">
        <v>4.5</v>
      </c>
      <c r="X45">
        <v>8</v>
      </c>
      <c r="Y45">
        <v>9</v>
      </c>
      <c r="Z45">
        <v>8</v>
      </c>
      <c r="AA45">
        <v>134</v>
      </c>
      <c r="AC45" t="s">
        <v>79</v>
      </c>
      <c r="AD45" t="s">
        <v>189</v>
      </c>
      <c r="AE45" t="s">
        <v>260</v>
      </c>
      <c r="AG45">
        <v>96</v>
      </c>
      <c r="AH45" t="s">
        <v>529</v>
      </c>
      <c r="AI45" t="s">
        <v>530</v>
      </c>
      <c r="AJ45" t="s">
        <v>146</v>
      </c>
      <c r="AK45" t="s">
        <v>111</v>
      </c>
      <c r="AL45" t="s">
        <v>106</v>
      </c>
      <c r="AM45">
        <f>SUM( 5/1 )</f>
        <v>5</v>
      </c>
    </row>
    <row r="46" spans="1:39" x14ac:dyDescent="0.25">
      <c r="A46">
        <v>45080115</v>
      </c>
      <c r="B46" t="s">
        <v>412</v>
      </c>
      <c r="C46" s="4">
        <v>45080</v>
      </c>
      <c r="D46" s="5">
        <v>0.71180555555555558</v>
      </c>
      <c r="E46" t="s">
        <v>522</v>
      </c>
      <c r="G46">
        <v>2</v>
      </c>
      <c r="H46" t="s">
        <v>40</v>
      </c>
      <c r="I46">
        <v>38655</v>
      </c>
      <c r="J46">
        <v>14</v>
      </c>
      <c r="K46" t="s">
        <v>399</v>
      </c>
      <c r="L46">
        <v>1323</v>
      </c>
      <c r="M46" t="s">
        <v>344</v>
      </c>
      <c r="N46">
        <v>105</v>
      </c>
      <c r="O46" t="s">
        <v>523</v>
      </c>
      <c r="P46">
        <v>66.94</v>
      </c>
      <c r="Q46" t="s">
        <v>50</v>
      </c>
      <c r="R46" t="s">
        <v>147</v>
      </c>
      <c r="S46">
        <v>4.45</v>
      </c>
      <c r="T46">
        <v>7</v>
      </c>
      <c r="U46" t="s">
        <v>407</v>
      </c>
      <c r="V46" t="s">
        <v>46</v>
      </c>
      <c r="W46">
        <v>4</v>
      </c>
      <c r="X46">
        <v>4</v>
      </c>
      <c r="Y46">
        <v>9</v>
      </c>
      <c r="Z46">
        <v>1</v>
      </c>
      <c r="AA46">
        <v>127</v>
      </c>
      <c r="AB46" t="s">
        <v>66</v>
      </c>
      <c r="AD46" t="s">
        <v>157</v>
      </c>
      <c r="AE46" t="s">
        <v>218</v>
      </c>
      <c r="AG46">
        <v>89</v>
      </c>
      <c r="AH46" t="s">
        <v>534</v>
      </c>
      <c r="AI46" t="s">
        <v>535</v>
      </c>
      <c r="AJ46" t="s">
        <v>51</v>
      </c>
      <c r="AK46" t="s">
        <v>44</v>
      </c>
      <c r="AL46" t="s">
        <v>138</v>
      </c>
      <c r="AM46">
        <f>SUM( 6/1 )</f>
        <v>6</v>
      </c>
    </row>
    <row r="47" spans="1:39" x14ac:dyDescent="0.25">
      <c r="A47">
        <v>45080115</v>
      </c>
      <c r="B47" t="s">
        <v>412</v>
      </c>
      <c r="C47" s="4">
        <v>45080</v>
      </c>
      <c r="D47" s="5">
        <v>0.71180555555555558</v>
      </c>
      <c r="E47" t="s">
        <v>522</v>
      </c>
      <c r="G47">
        <v>2</v>
      </c>
      <c r="H47" t="s">
        <v>40</v>
      </c>
      <c r="I47">
        <v>38655</v>
      </c>
      <c r="J47">
        <v>14</v>
      </c>
      <c r="K47" t="s">
        <v>399</v>
      </c>
      <c r="L47">
        <v>1323</v>
      </c>
      <c r="M47" t="s">
        <v>344</v>
      </c>
      <c r="N47">
        <v>105</v>
      </c>
      <c r="O47" t="s">
        <v>523</v>
      </c>
      <c r="P47">
        <v>66.94</v>
      </c>
      <c r="Q47" t="s">
        <v>61</v>
      </c>
      <c r="R47" t="s">
        <v>75</v>
      </c>
      <c r="S47">
        <v>4.95</v>
      </c>
      <c r="T47">
        <v>2</v>
      </c>
      <c r="U47" t="s">
        <v>376</v>
      </c>
      <c r="V47" t="s">
        <v>50</v>
      </c>
      <c r="W47">
        <v>3</v>
      </c>
      <c r="X47">
        <v>5</v>
      </c>
      <c r="Y47">
        <v>9</v>
      </c>
      <c r="Z47">
        <v>9</v>
      </c>
      <c r="AA47">
        <v>135</v>
      </c>
      <c r="AB47" t="s">
        <v>42</v>
      </c>
      <c r="AC47" t="s">
        <v>39</v>
      </c>
      <c r="AD47" t="s">
        <v>100</v>
      </c>
      <c r="AE47" t="s">
        <v>195</v>
      </c>
      <c r="AG47">
        <v>97</v>
      </c>
      <c r="AH47" t="s">
        <v>526</v>
      </c>
      <c r="AI47" t="s">
        <v>369</v>
      </c>
      <c r="AJ47" t="s">
        <v>96</v>
      </c>
      <c r="AK47" t="s">
        <v>44</v>
      </c>
      <c r="AL47" t="s">
        <v>150</v>
      </c>
      <c r="AM47">
        <f>SUM( 9/2 )</f>
        <v>4.5</v>
      </c>
    </row>
    <row r="48" spans="1:39" x14ac:dyDescent="0.25">
      <c r="A48">
        <v>45080115</v>
      </c>
      <c r="B48" t="s">
        <v>412</v>
      </c>
      <c r="C48" s="4">
        <v>45080</v>
      </c>
      <c r="D48" s="5">
        <v>0.71180555555555558</v>
      </c>
      <c r="E48" t="s">
        <v>522</v>
      </c>
      <c r="G48">
        <v>2</v>
      </c>
      <c r="H48" t="s">
        <v>40</v>
      </c>
      <c r="I48">
        <v>38655</v>
      </c>
      <c r="J48">
        <v>14</v>
      </c>
      <c r="K48" t="s">
        <v>399</v>
      </c>
      <c r="L48">
        <v>1323</v>
      </c>
      <c r="M48" t="s">
        <v>344</v>
      </c>
      <c r="N48">
        <v>105</v>
      </c>
      <c r="O48" t="s">
        <v>523</v>
      </c>
      <c r="P48">
        <v>66.94</v>
      </c>
      <c r="Q48" t="s">
        <v>53</v>
      </c>
      <c r="R48" t="s">
        <v>75</v>
      </c>
      <c r="S48">
        <v>5.45</v>
      </c>
      <c r="T48">
        <v>14</v>
      </c>
      <c r="U48" t="s">
        <v>374</v>
      </c>
      <c r="V48" t="s">
        <v>56</v>
      </c>
      <c r="W48">
        <v>80</v>
      </c>
      <c r="X48">
        <v>7</v>
      </c>
      <c r="Y48">
        <v>7</v>
      </c>
      <c r="Z48">
        <v>11</v>
      </c>
      <c r="AA48">
        <v>109</v>
      </c>
      <c r="AC48" t="s">
        <v>62</v>
      </c>
      <c r="AD48" t="s">
        <v>280</v>
      </c>
      <c r="AE48" t="s">
        <v>268</v>
      </c>
      <c r="AF48">
        <v>7</v>
      </c>
      <c r="AG48">
        <v>78</v>
      </c>
      <c r="AH48" t="s">
        <v>547</v>
      </c>
      <c r="AI48" t="s">
        <v>548</v>
      </c>
      <c r="AJ48" t="s">
        <v>91</v>
      </c>
      <c r="AL48" t="s">
        <v>52</v>
      </c>
      <c r="AM48">
        <f>SUM( 50/1 )</f>
        <v>50</v>
      </c>
    </row>
    <row r="49" spans="1:39" x14ac:dyDescent="0.25">
      <c r="A49">
        <v>45080115</v>
      </c>
      <c r="B49" t="s">
        <v>412</v>
      </c>
      <c r="C49" s="4">
        <v>45080</v>
      </c>
      <c r="D49" s="5">
        <v>0.71180555555555558</v>
      </c>
      <c r="E49" t="s">
        <v>522</v>
      </c>
      <c r="G49">
        <v>2</v>
      </c>
      <c r="H49" t="s">
        <v>40</v>
      </c>
      <c r="I49">
        <v>38655</v>
      </c>
      <c r="J49">
        <v>14</v>
      </c>
      <c r="K49" t="s">
        <v>399</v>
      </c>
      <c r="L49">
        <v>1323</v>
      </c>
      <c r="M49" t="s">
        <v>344</v>
      </c>
      <c r="N49">
        <v>105</v>
      </c>
      <c r="O49" t="s">
        <v>523</v>
      </c>
      <c r="P49">
        <v>66.94</v>
      </c>
      <c r="Q49" t="s">
        <v>46</v>
      </c>
      <c r="R49" t="s">
        <v>41</v>
      </c>
      <c r="S49">
        <v>6.45</v>
      </c>
      <c r="T49">
        <v>5</v>
      </c>
      <c r="U49" t="s">
        <v>424</v>
      </c>
      <c r="V49" t="s">
        <v>91</v>
      </c>
      <c r="W49">
        <v>20</v>
      </c>
      <c r="X49">
        <v>5</v>
      </c>
      <c r="Y49">
        <v>9</v>
      </c>
      <c r="Z49">
        <v>7</v>
      </c>
      <c r="AA49">
        <v>133</v>
      </c>
      <c r="AD49" t="s">
        <v>237</v>
      </c>
      <c r="AE49" t="s">
        <v>207</v>
      </c>
      <c r="AG49">
        <v>95</v>
      </c>
      <c r="AH49" t="s">
        <v>531</v>
      </c>
      <c r="AI49" t="s">
        <v>532</v>
      </c>
      <c r="AJ49" t="s">
        <v>96</v>
      </c>
      <c r="AK49" t="s">
        <v>44</v>
      </c>
      <c r="AL49" t="s">
        <v>112</v>
      </c>
      <c r="AM49">
        <f>SUM( 14/1 )</f>
        <v>14</v>
      </c>
    </row>
    <row r="50" spans="1:39" x14ac:dyDescent="0.25">
      <c r="A50">
        <v>45080115</v>
      </c>
      <c r="B50" t="s">
        <v>412</v>
      </c>
      <c r="C50" s="4">
        <v>45080</v>
      </c>
      <c r="D50" s="5">
        <v>0.71180555555555558</v>
      </c>
      <c r="E50" t="s">
        <v>522</v>
      </c>
      <c r="G50">
        <v>2</v>
      </c>
      <c r="H50" t="s">
        <v>40</v>
      </c>
      <c r="I50">
        <v>38655</v>
      </c>
      <c r="J50">
        <v>14</v>
      </c>
      <c r="K50" t="s">
        <v>399</v>
      </c>
      <c r="L50">
        <v>1323</v>
      </c>
      <c r="M50" t="s">
        <v>344</v>
      </c>
      <c r="N50">
        <v>105</v>
      </c>
      <c r="O50" t="s">
        <v>523</v>
      </c>
      <c r="P50">
        <v>66.94</v>
      </c>
      <c r="Q50" t="s">
        <v>91</v>
      </c>
      <c r="R50" t="s">
        <v>135</v>
      </c>
      <c r="S50">
        <v>6.6</v>
      </c>
      <c r="T50">
        <v>10</v>
      </c>
      <c r="U50" t="s">
        <v>213</v>
      </c>
      <c r="V50" t="s">
        <v>51</v>
      </c>
      <c r="W50">
        <v>28</v>
      </c>
      <c r="X50">
        <v>10</v>
      </c>
      <c r="Y50">
        <v>8</v>
      </c>
      <c r="Z50">
        <v>12</v>
      </c>
      <c r="AA50">
        <v>124</v>
      </c>
      <c r="AD50" t="s">
        <v>202</v>
      </c>
      <c r="AE50" t="s">
        <v>203</v>
      </c>
      <c r="AG50">
        <v>86</v>
      </c>
      <c r="AH50" t="s">
        <v>540</v>
      </c>
      <c r="AI50" t="s">
        <v>541</v>
      </c>
      <c r="AJ50" t="s">
        <v>92</v>
      </c>
      <c r="AK50" t="s">
        <v>44</v>
      </c>
      <c r="AL50" t="s">
        <v>112</v>
      </c>
      <c r="AM50">
        <f>SUM( 14/1 )</f>
        <v>14</v>
      </c>
    </row>
    <row r="51" spans="1:39" x14ac:dyDescent="0.25">
      <c r="A51">
        <v>45080115</v>
      </c>
      <c r="B51" t="s">
        <v>412</v>
      </c>
      <c r="C51" s="4">
        <v>45080</v>
      </c>
      <c r="D51" s="5">
        <v>0.71180555555555558</v>
      </c>
      <c r="E51" t="s">
        <v>522</v>
      </c>
      <c r="G51">
        <v>2</v>
      </c>
      <c r="H51" t="s">
        <v>40</v>
      </c>
      <c r="I51">
        <v>38655</v>
      </c>
      <c r="J51">
        <v>14</v>
      </c>
      <c r="K51" t="s">
        <v>399</v>
      </c>
      <c r="L51">
        <v>1323</v>
      </c>
      <c r="M51" t="s">
        <v>344</v>
      </c>
      <c r="N51">
        <v>105</v>
      </c>
      <c r="O51" t="s">
        <v>523</v>
      </c>
      <c r="P51">
        <v>66.94</v>
      </c>
      <c r="Q51" t="s">
        <v>86</v>
      </c>
      <c r="R51" t="s">
        <v>147</v>
      </c>
      <c r="S51">
        <v>9.85</v>
      </c>
      <c r="T51">
        <v>13</v>
      </c>
      <c r="U51" t="s">
        <v>320</v>
      </c>
      <c r="V51" t="s">
        <v>61</v>
      </c>
      <c r="W51">
        <v>40</v>
      </c>
      <c r="X51">
        <v>8</v>
      </c>
      <c r="Y51">
        <v>8</v>
      </c>
      <c r="Z51">
        <v>9</v>
      </c>
      <c r="AA51">
        <v>121</v>
      </c>
      <c r="AC51" t="s">
        <v>39</v>
      </c>
      <c r="AD51" t="s">
        <v>251</v>
      </c>
      <c r="AE51" t="s">
        <v>205</v>
      </c>
      <c r="AG51">
        <v>83</v>
      </c>
      <c r="AH51" t="s">
        <v>309</v>
      </c>
      <c r="AI51" t="s">
        <v>546</v>
      </c>
      <c r="AJ51" t="s">
        <v>51</v>
      </c>
      <c r="AK51" t="s">
        <v>111</v>
      </c>
      <c r="AL51" t="s">
        <v>49</v>
      </c>
      <c r="AM51">
        <f>SUM( 33/1 )</f>
        <v>33</v>
      </c>
    </row>
    <row r="52" spans="1:39" x14ac:dyDescent="0.25">
      <c r="A52">
        <v>45080115</v>
      </c>
      <c r="B52" t="s">
        <v>412</v>
      </c>
      <c r="C52" s="4">
        <v>45080</v>
      </c>
      <c r="D52" s="5">
        <v>0.71180555555555558</v>
      </c>
      <c r="E52" t="s">
        <v>522</v>
      </c>
      <c r="G52">
        <v>2</v>
      </c>
      <c r="H52" t="s">
        <v>40</v>
      </c>
      <c r="I52">
        <v>38655</v>
      </c>
      <c r="J52">
        <v>14</v>
      </c>
      <c r="K52" t="s">
        <v>399</v>
      </c>
      <c r="L52">
        <v>1323</v>
      </c>
      <c r="M52" t="s">
        <v>344</v>
      </c>
      <c r="N52">
        <v>105</v>
      </c>
      <c r="O52" t="s">
        <v>523</v>
      </c>
      <c r="P52">
        <v>66.94</v>
      </c>
      <c r="Q52" t="s">
        <v>125</v>
      </c>
      <c r="R52" t="s">
        <v>135</v>
      </c>
      <c r="S52">
        <v>10</v>
      </c>
      <c r="T52">
        <v>9</v>
      </c>
      <c r="U52" t="s">
        <v>537</v>
      </c>
      <c r="V52" t="s">
        <v>60</v>
      </c>
      <c r="W52">
        <v>16</v>
      </c>
      <c r="X52">
        <v>6</v>
      </c>
      <c r="Y52">
        <v>8</v>
      </c>
      <c r="Z52">
        <v>13</v>
      </c>
      <c r="AA52">
        <v>125</v>
      </c>
      <c r="AD52" t="s">
        <v>269</v>
      </c>
      <c r="AE52" t="s">
        <v>230</v>
      </c>
      <c r="AG52">
        <v>87</v>
      </c>
      <c r="AH52" t="s">
        <v>538</v>
      </c>
      <c r="AI52" t="s">
        <v>539</v>
      </c>
      <c r="AJ52" t="s">
        <v>324</v>
      </c>
      <c r="AK52" t="s">
        <v>101</v>
      </c>
      <c r="AL52" t="s">
        <v>78</v>
      </c>
      <c r="AM52">
        <f>SUM( 10/1 )</f>
        <v>10</v>
      </c>
    </row>
    <row r="53" spans="1:39" x14ac:dyDescent="0.25">
      <c r="A53">
        <v>45080115</v>
      </c>
      <c r="B53" t="s">
        <v>412</v>
      </c>
      <c r="C53" s="4">
        <v>45080</v>
      </c>
      <c r="D53" s="5">
        <v>0.71180555555555558</v>
      </c>
      <c r="E53" t="s">
        <v>522</v>
      </c>
      <c r="G53">
        <v>2</v>
      </c>
      <c r="H53" t="s">
        <v>40</v>
      </c>
      <c r="I53">
        <v>38655</v>
      </c>
      <c r="J53">
        <v>14</v>
      </c>
      <c r="K53" t="s">
        <v>399</v>
      </c>
      <c r="L53">
        <v>1323</v>
      </c>
      <c r="M53" t="s">
        <v>344</v>
      </c>
      <c r="N53">
        <v>105</v>
      </c>
      <c r="O53" t="s">
        <v>523</v>
      </c>
      <c r="P53">
        <v>66.94</v>
      </c>
      <c r="Q53" t="s">
        <v>92</v>
      </c>
      <c r="R53" t="s">
        <v>116</v>
      </c>
      <c r="S53">
        <v>10.75</v>
      </c>
      <c r="T53">
        <v>12</v>
      </c>
      <c r="U53" t="s">
        <v>400</v>
      </c>
      <c r="V53" t="s">
        <v>86</v>
      </c>
      <c r="W53">
        <v>14</v>
      </c>
      <c r="X53">
        <v>6</v>
      </c>
      <c r="Y53">
        <v>8</v>
      </c>
      <c r="Z53">
        <v>6</v>
      </c>
      <c r="AA53">
        <v>118</v>
      </c>
      <c r="AD53" t="s">
        <v>311</v>
      </c>
      <c r="AE53" t="s">
        <v>216</v>
      </c>
      <c r="AF53">
        <v>5</v>
      </c>
      <c r="AG53">
        <v>85</v>
      </c>
      <c r="AH53" t="s">
        <v>544</v>
      </c>
      <c r="AI53" t="s">
        <v>545</v>
      </c>
      <c r="AJ53" t="s">
        <v>51</v>
      </c>
      <c r="AK53" t="s">
        <v>143</v>
      </c>
      <c r="AL53" t="s">
        <v>74</v>
      </c>
      <c r="AM53">
        <f>SUM( 8/1 )</f>
        <v>8</v>
      </c>
    </row>
    <row r="54" spans="1:39" x14ac:dyDescent="0.25">
      <c r="A54">
        <v>45080115</v>
      </c>
      <c r="B54" t="s">
        <v>412</v>
      </c>
      <c r="C54" s="4">
        <v>45080</v>
      </c>
      <c r="D54" s="5">
        <v>0.71180555555555558</v>
      </c>
      <c r="E54" t="s">
        <v>522</v>
      </c>
      <c r="G54">
        <v>2</v>
      </c>
      <c r="H54" t="s">
        <v>40</v>
      </c>
      <c r="I54">
        <v>38655</v>
      </c>
      <c r="J54">
        <v>14</v>
      </c>
      <c r="K54" t="s">
        <v>399</v>
      </c>
      <c r="L54">
        <v>1323</v>
      </c>
      <c r="M54" t="s">
        <v>344</v>
      </c>
      <c r="N54">
        <v>105</v>
      </c>
      <c r="O54" t="s">
        <v>523</v>
      </c>
      <c r="P54">
        <v>66.94</v>
      </c>
      <c r="Q54" t="s">
        <v>51</v>
      </c>
      <c r="R54" t="s">
        <v>41</v>
      </c>
      <c r="S54">
        <v>11.75</v>
      </c>
      <c r="T54">
        <v>6</v>
      </c>
      <c r="U54" t="s">
        <v>327</v>
      </c>
      <c r="V54" t="s">
        <v>161</v>
      </c>
      <c r="W54">
        <v>33</v>
      </c>
      <c r="X54">
        <v>5</v>
      </c>
      <c r="Y54">
        <v>9</v>
      </c>
      <c r="Z54">
        <v>2</v>
      </c>
      <c r="AA54">
        <v>128</v>
      </c>
      <c r="AC54" t="s">
        <v>88</v>
      </c>
      <c r="AD54" t="s">
        <v>190</v>
      </c>
      <c r="AE54" t="s">
        <v>194</v>
      </c>
      <c r="AG54">
        <v>90</v>
      </c>
      <c r="AH54" t="s">
        <v>256</v>
      </c>
      <c r="AI54" t="s">
        <v>533</v>
      </c>
      <c r="AJ54" t="s">
        <v>102</v>
      </c>
      <c r="AL54" t="s">
        <v>130</v>
      </c>
      <c r="AM54">
        <f>SUM( 20/1 )</f>
        <v>20</v>
      </c>
    </row>
    <row r="55" spans="1:39" x14ac:dyDescent="0.25">
      <c r="A55">
        <v>45080115</v>
      </c>
      <c r="B55" t="s">
        <v>412</v>
      </c>
      <c r="C55" s="4">
        <v>45080</v>
      </c>
      <c r="D55" s="5">
        <v>0.71180555555555558</v>
      </c>
      <c r="E55" t="s">
        <v>522</v>
      </c>
      <c r="G55">
        <v>2</v>
      </c>
      <c r="H55" t="s">
        <v>40</v>
      </c>
      <c r="I55">
        <v>38655</v>
      </c>
      <c r="J55">
        <v>14</v>
      </c>
      <c r="K55" t="s">
        <v>399</v>
      </c>
      <c r="L55">
        <v>1323</v>
      </c>
      <c r="M55" t="s">
        <v>344</v>
      </c>
      <c r="N55">
        <v>105</v>
      </c>
      <c r="O55" t="s">
        <v>523</v>
      </c>
      <c r="P55">
        <v>66.94</v>
      </c>
      <c r="Q55" t="s">
        <v>161</v>
      </c>
      <c r="R55" t="s">
        <v>120</v>
      </c>
      <c r="S55">
        <v>11.95</v>
      </c>
      <c r="T55">
        <v>8</v>
      </c>
      <c r="U55" t="s">
        <v>402</v>
      </c>
      <c r="V55" t="s">
        <v>53</v>
      </c>
      <c r="W55">
        <v>20</v>
      </c>
      <c r="X55">
        <v>6</v>
      </c>
      <c r="Y55">
        <v>9</v>
      </c>
      <c r="Z55">
        <v>0</v>
      </c>
      <c r="AA55">
        <v>126</v>
      </c>
      <c r="AD55" t="s">
        <v>234</v>
      </c>
      <c r="AE55" t="s">
        <v>349</v>
      </c>
      <c r="AG55">
        <v>88</v>
      </c>
      <c r="AH55" t="s">
        <v>267</v>
      </c>
      <c r="AI55" t="s">
        <v>536</v>
      </c>
      <c r="AJ55" t="s">
        <v>158</v>
      </c>
      <c r="AL55" t="s">
        <v>90</v>
      </c>
      <c r="AM55">
        <f>SUM( 12/1 )</f>
        <v>12</v>
      </c>
    </row>
    <row r="56" spans="1:39" x14ac:dyDescent="0.25">
      <c r="A56">
        <v>45080115</v>
      </c>
      <c r="B56" t="s">
        <v>412</v>
      </c>
      <c r="C56" s="4">
        <v>45080</v>
      </c>
      <c r="D56" s="5">
        <v>0.71180555555555558</v>
      </c>
      <c r="E56" t="s">
        <v>522</v>
      </c>
      <c r="G56">
        <v>2</v>
      </c>
      <c r="H56" t="s">
        <v>40</v>
      </c>
      <c r="I56">
        <v>38655</v>
      </c>
      <c r="J56">
        <v>14</v>
      </c>
      <c r="K56" t="s">
        <v>399</v>
      </c>
      <c r="L56">
        <v>1323</v>
      </c>
      <c r="M56" t="s">
        <v>344</v>
      </c>
      <c r="N56">
        <v>105</v>
      </c>
      <c r="O56" t="s">
        <v>523</v>
      </c>
      <c r="P56">
        <v>66.94</v>
      </c>
      <c r="Q56" t="s">
        <v>158</v>
      </c>
      <c r="R56" t="s">
        <v>87</v>
      </c>
      <c r="S56">
        <v>13.45</v>
      </c>
      <c r="T56">
        <v>11</v>
      </c>
      <c r="U56" t="s">
        <v>404</v>
      </c>
      <c r="V56" t="s">
        <v>41</v>
      </c>
      <c r="W56">
        <v>16</v>
      </c>
      <c r="X56">
        <v>5</v>
      </c>
      <c r="Y56">
        <v>8</v>
      </c>
      <c r="Z56">
        <v>11</v>
      </c>
      <c r="AA56">
        <v>123</v>
      </c>
      <c r="AC56" t="s">
        <v>154</v>
      </c>
      <c r="AD56" t="s">
        <v>255</v>
      </c>
      <c r="AE56" t="s">
        <v>343</v>
      </c>
      <c r="AG56">
        <v>85</v>
      </c>
      <c r="AH56" t="s">
        <v>542</v>
      </c>
      <c r="AI56" t="s">
        <v>543</v>
      </c>
      <c r="AJ56" t="s">
        <v>61</v>
      </c>
      <c r="AL56" t="s">
        <v>112</v>
      </c>
      <c r="AM56">
        <f>SUM( 14/1 )</f>
        <v>14</v>
      </c>
    </row>
    <row r="57" spans="1:39" x14ac:dyDescent="0.25">
      <c r="A57">
        <v>45080116</v>
      </c>
      <c r="B57" t="s">
        <v>362</v>
      </c>
      <c r="C57" s="4">
        <v>45080</v>
      </c>
      <c r="D57" s="5">
        <v>0.54513888888888884</v>
      </c>
      <c r="E57" t="s">
        <v>549</v>
      </c>
      <c r="F57" t="s">
        <v>39</v>
      </c>
      <c r="G57">
        <v>5</v>
      </c>
      <c r="H57" t="s">
        <v>40</v>
      </c>
      <c r="I57">
        <v>4296</v>
      </c>
      <c r="J57">
        <v>8</v>
      </c>
      <c r="K57" t="s">
        <v>367</v>
      </c>
      <c r="L57">
        <v>5123</v>
      </c>
      <c r="M57" t="s">
        <v>287</v>
      </c>
      <c r="N57">
        <v>100</v>
      </c>
      <c r="O57" t="s">
        <v>433</v>
      </c>
      <c r="P57">
        <v>356.8</v>
      </c>
      <c r="Q57" t="s">
        <v>41</v>
      </c>
      <c r="S57">
        <v>0</v>
      </c>
      <c r="T57">
        <v>10</v>
      </c>
      <c r="U57" t="s">
        <v>299</v>
      </c>
      <c r="W57">
        <v>12</v>
      </c>
      <c r="X57">
        <v>8</v>
      </c>
      <c r="Y57">
        <v>9</v>
      </c>
      <c r="Z57">
        <v>9</v>
      </c>
      <c r="AA57">
        <v>135</v>
      </c>
      <c r="AC57" t="s">
        <v>126</v>
      </c>
      <c r="AD57" t="s">
        <v>173</v>
      </c>
      <c r="AE57" t="s">
        <v>328</v>
      </c>
      <c r="AF57">
        <v>7</v>
      </c>
      <c r="AG57">
        <v>74</v>
      </c>
      <c r="AH57" t="s">
        <v>564</v>
      </c>
      <c r="AI57" t="s">
        <v>565</v>
      </c>
      <c r="AJ57" t="s">
        <v>51</v>
      </c>
      <c r="AL57" t="s">
        <v>76</v>
      </c>
      <c r="AM57">
        <f>SUM( 25/1 )</f>
        <v>25</v>
      </c>
    </row>
    <row r="58" spans="1:39" x14ac:dyDescent="0.25">
      <c r="A58">
        <v>45080116</v>
      </c>
      <c r="B58" t="s">
        <v>362</v>
      </c>
      <c r="C58" s="4">
        <v>45080</v>
      </c>
      <c r="D58" s="5">
        <v>0.54513888888888884</v>
      </c>
      <c r="E58" t="s">
        <v>549</v>
      </c>
      <c r="F58" t="s">
        <v>39</v>
      </c>
      <c r="G58">
        <v>5</v>
      </c>
      <c r="H58" t="s">
        <v>40</v>
      </c>
      <c r="I58">
        <v>4296</v>
      </c>
      <c r="J58">
        <v>8</v>
      </c>
      <c r="K58" t="s">
        <v>367</v>
      </c>
      <c r="L58">
        <v>5123</v>
      </c>
      <c r="M58" t="s">
        <v>287</v>
      </c>
      <c r="N58">
        <v>100</v>
      </c>
      <c r="O58" t="s">
        <v>433</v>
      </c>
      <c r="P58">
        <v>356.8</v>
      </c>
      <c r="Q58" t="s">
        <v>60</v>
      </c>
      <c r="R58" t="s">
        <v>56</v>
      </c>
      <c r="S58">
        <v>3</v>
      </c>
      <c r="T58">
        <v>2</v>
      </c>
      <c r="U58" t="s">
        <v>249</v>
      </c>
      <c r="W58">
        <v>3</v>
      </c>
      <c r="X58">
        <v>10</v>
      </c>
      <c r="Y58">
        <v>11</v>
      </c>
      <c r="Z58">
        <v>8</v>
      </c>
      <c r="AA58">
        <v>162</v>
      </c>
      <c r="AB58" t="s">
        <v>42</v>
      </c>
      <c r="AD58" t="s">
        <v>182</v>
      </c>
      <c r="AE58" t="s">
        <v>167</v>
      </c>
      <c r="AF58">
        <v>3</v>
      </c>
      <c r="AG58">
        <v>97</v>
      </c>
      <c r="AH58" t="s">
        <v>552</v>
      </c>
      <c r="AI58" t="s">
        <v>553</v>
      </c>
      <c r="AJ58" t="s">
        <v>92</v>
      </c>
      <c r="AL58" t="s">
        <v>150</v>
      </c>
      <c r="AM58">
        <f>SUM( 9/2 )</f>
        <v>4.5</v>
      </c>
    </row>
    <row r="59" spans="1:39" x14ac:dyDescent="0.25">
      <c r="A59">
        <v>45080116</v>
      </c>
      <c r="B59" t="s">
        <v>362</v>
      </c>
      <c r="C59" s="4">
        <v>45080</v>
      </c>
      <c r="D59" s="5">
        <v>0.54513888888888884</v>
      </c>
      <c r="E59" t="s">
        <v>549</v>
      </c>
      <c r="F59" t="s">
        <v>39</v>
      </c>
      <c r="G59">
        <v>5</v>
      </c>
      <c r="H59" t="s">
        <v>40</v>
      </c>
      <c r="I59">
        <v>4296</v>
      </c>
      <c r="J59">
        <v>8</v>
      </c>
      <c r="K59" t="s">
        <v>367</v>
      </c>
      <c r="L59">
        <v>5123</v>
      </c>
      <c r="M59" t="s">
        <v>287</v>
      </c>
      <c r="N59">
        <v>100</v>
      </c>
      <c r="O59" t="s">
        <v>433</v>
      </c>
      <c r="P59">
        <v>356.8</v>
      </c>
      <c r="Q59" t="s">
        <v>56</v>
      </c>
      <c r="R59" t="s">
        <v>135</v>
      </c>
      <c r="S59">
        <v>3.15</v>
      </c>
      <c r="T59">
        <v>9</v>
      </c>
      <c r="U59" t="s">
        <v>300</v>
      </c>
      <c r="W59">
        <v>3.5</v>
      </c>
      <c r="X59">
        <v>6</v>
      </c>
      <c r="Y59">
        <v>10</v>
      </c>
      <c r="Z59">
        <v>1</v>
      </c>
      <c r="AA59">
        <v>141</v>
      </c>
      <c r="AC59" t="s">
        <v>113</v>
      </c>
      <c r="AD59" t="s">
        <v>89</v>
      </c>
      <c r="AE59" t="s">
        <v>359</v>
      </c>
      <c r="AF59">
        <v>3</v>
      </c>
      <c r="AG59">
        <v>76</v>
      </c>
      <c r="AH59" t="s">
        <v>562</v>
      </c>
      <c r="AI59" t="s">
        <v>563</v>
      </c>
      <c r="AJ59" t="s">
        <v>92</v>
      </c>
      <c r="AK59" t="s">
        <v>111</v>
      </c>
      <c r="AL59" t="s">
        <v>155</v>
      </c>
      <c r="AM59">
        <f>SUM( 11/4 )</f>
        <v>2.75</v>
      </c>
    </row>
    <row r="60" spans="1:39" x14ac:dyDescent="0.25">
      <c r="A60">
        <v>45080116</v>
      </c>
      <c r="B60" t="s">
        <v>362</v>
      </c>
      <c r="C60" s="4">
        <v>45080</v>
      </c>
      <c r="D60" s="5">
        <v>0.54513888888888884</v>
      </c>
      <c r="E60" t="s">
        <v>549</v>
      </c>
      <c r="F60" t="s">
        <v>39</v>
      </c>
      <c r="G60">
        <v>5</v>
      </c>
      <c r="H60" t="s">
        <v>40</v>
      </c>
      <c r="I60">
        <v>4296</v>
      </c>
      <c r="J60">
        <v>8</v>
      </c>
      <c r="K60" t="s">
        <v>367</v>
      </c>
      <c r="L60">
        <v>5123</v>
      </c>
      <c r="M60" t="s">
        <v>287</v>
      </c>
      <c r="N60">
        <v>100</v>
      </c>
      <c r="O60" t="s">
        <v>433</v>
      </c>
      <c r="P60">
        <v>356.8</v>
      </c>
      <c r="Q60" t="s">
        <v>50</v>
      </c>
      <c r="R60" t="s">
        <v>91</v>
      </c>
      <c r="S60">
        <v>11.15</v>
      </c>
      <c r="T60">
        <v>6</v>
      </c>
      <c r="U60" t="s">
        <v>307</v>
      </c>
      <c r="W60">
        <v>3.3333333333333299</v>
      </c>
      <c r="X60">
        <v>6</v>
      </c>
      <c r="Y60">
        <v>10</v>
      </c>
      <c r="Z60">
        <v>11</v>
      </c>
      <c r="AA60">
        <v>151</v>
      </c>
      <c r="AB60" t="s">
        <v>66</v>
      </c>
      <c r="AD60" t="s">
        <v>187</v>
      </c>
      <c r="AE60" t="s">
        <v>348</v>
      </c>
      <c r="AG60">
        <v>83</v>
      </c>
      <c r="AH60" t="s">
        <v>556</v>
      </c>
      <c r="AI60" t="s">
        <v>557</v>
      </c>
      <c r="AJ60" t="s">
        <v>96</v>
      </c>
      <c r="AK60" t="s">
        <v>84</v>
      </c>
      <c r="AL60" t="s">
        <v>78</v>
      </c>
      <c r="AM60">
        <f>SUM( 10/1 )</f>
        <v>10</v>
      </c>
    </row>
    <row r="61" spans="1:39" x14ac:dyDescent="0.25">
      <c r="A61">
        <v>45080116</v>
      </c>
      <c r="B61" t="s">
        <v>362</v>
      </c>
      <c r="C61" s="4">
        <v>45080</v>
      </c>
      <c r="D61" s="5">
        <v>0.54513888888888884</v>
      </c>
      <c r="E61" t="s">
        <v>549</v>
      </c>
      <c r="F61" t="s">
        <v>39</v>
      </c>
      <c r="G61">
        <v>5</v>
      </c>
      <c r="H61" t="s">
        <v>40</v>
      </c>
      <c r="I61">
        <v>4296</v>
      </c>
      <c r="J61">
        <v>8</v>
      </c>
      <c r="K61" t="s">
        <v>367</v>
      </c>
      <c r="L61">
        <v>5123</v>
      </c>
      <c r="M61" t="s">
        <v>287</v>
      </c>
      <c r="N61">
        <v>100</v>
      </c>
      <c r="O61" t="s">
        <v>433</v>
      </c>
      <c r="P61">
        <v>356.8</v>
      </c>
      <c r="Q61" t="s">
        <v>61</v>
      </c>
      <c r="R61" t="s">
        <v>108</v>
      </c>
      <c r="S61">
        <v>30.15</v>
      </c>
      <c r="T61">
        <v>4</v>
      </c>
      <c r="U61" t="s">
        <v>384</v>
      </c>
      <c r="W61">
        <v>5</v>
      </c>
      <c r="X61">
        <v>6</v>
      </c>
      <c r="Y61">
        <v>11</v>
      </c>
      <c r="Z61">
        <v>3</v>
      </c>
      <c r="AA61">
        <v>157</v>
      </c>
      <c r="AC61" t="s">
        <v>62</v>
      </c>
      <c r="AD61" t="s">
        <v>291</v>
      </c>
      <c r="AE61" t="s">
        <v>290</v>
      </c>
      <c r="AF61">
        <v>5</v>
      </c>
      <c r="AG61">
        <v>94</v>
      </c>
      <c r="AH61" t="s">
        <v>554</v>
      </c>
      <c r="AI61" t="s">
        <v>555</v>
      </c>
      <c r="AJ61" t="s">
        <v>96</v>
      </c>
      <c r="AK61" t="s">
        <v>44</v>
      </c>
      <c r="AL61" t="s">
        <v>112</v>
      </c>
      <c r="AM61">
        <f>SUM( 14/1 )</f>
        <v>14</v>
      </c>
    </row>
    <row r="62" spans="1:39" x14ac:dyDescent="0.25">
      <c r="A62">
        <v>45080116</v>
      </c>
      <c r="B62" t="s">
        <v>362</v>
      </c>
      <c r="C62" s="4">
        <v>45080</v>
      </c>
      <c r="D62" s="5">
        <v>0.54513888888888884</v>
      </c>
      <c r="E62" t="s">
        <v>549</v>
      </c>
      <c r="F62" t="s">
        <v>39</v>
      </c>
      <c r="G62">
        <v>5</v>
      </c>
      <c r="H62" t="s">
        <v>40</v>
      </c>
      <c r="I62">
        <v>4296</v>
      </c>
      <c r="J62">
        <v>8</v>
      </c>
      <c r="K62" t="s">
        <v>367</v>
      </c>
      <c r="L62">
        <v>5123</v>
      </c>
      <c r="M62" t="s">
        <v>287</v>
      </c>
      <c r="N62">
        <v>100</v>
      </c>
      <c r="O62" t="s">
        <v>433</v>
      </c>
      <c r="P62">
        <v>356.8</v>
      </c>
      <c r="Q62" t="s">
        <v>53</v>
      </c>
      <c r="R62" t="s">
        <v>198</v>
      </c>
      <c r="S62">
        <v>30.2</v>
      </c>
      <c r="T62">
        <v>8</v>
      </c>
      <c r="U62" t="s">
        <v>274</v>
      </c>
      <c r="W62">
        <v>8</v>
      </c>
      <c r="X62">
        <v>6</v>
      </c>
      <c r="Y62">
        <v>10</v>
      </c>
      <c r="Z62">
        <v>3</v>
      </c>
      <c r="AA62">
        <v>143</v>
      </c>
      <c r="AC62" t="s">
        <v>88</v>
      </c>
      <c r="AD62" t="s">
        <v>183</v>
      </c>
      <c r="AE62" t="s">
        <v>386</v>
      </c>
      <c r="AF62">
        <v>3</v>
      </c>
      <c r="AG62">
        <v>78</v>
      </c>
      <c r="AH62" t="s">
        <v>560</v>
      </c>
      <c r="AI62" t="s">
        <v>561</v>
      </c>
      <c r="AJ62" t="s">
        <v>165</v>
      </c>
      <c r="AL62" t="s">
        <v>112</v>
      </c>
      <c r="AM62">
        <f>SUM( 14/1 )</f>
        <v>14</v>
      </c>
    </row>
    <row r="63" spans="1:39" x14ac:dyDescent="0.25">
      <c r="A63">
        <v>45080116</v>
      </c>
      <c r="B63" t="s">
        <v>362</v>
      </c>
      <c r="C63" s="4">
        <v>45080</v>
      </c>
      <c r="D63" s="5">
        <v>0.54513888888888884</v>
      </c>
      <c r="E63" t="s">
        <v>549</v>
      </c>
      <c r="F63" t="s">
        <v>39</v>
      </c>
      <c r="G63">
        <v>5</v>
      </c>
      <c r="H63" t="s">
        <v>40</v>
      </c>
      <c r="I63">
        <v>4296</v>
      </c>
      <c r="J63">
        <v>8</v>
      </c>
      <c r="K63" t="s">
        <v>367</v>
      </c>
      <c r="L63">
        <v>5123</v>
      </c>
      <c r="M63" t="s">
        <v>287</v>
      </c>
      <c r="N63">
        <v>100</v>
      </c>
      <c r="O63" t="s">
        <v>433</v>
      </c>
      <c r="P63">
        <v>356.8</v>
      </c>
      <c r="Q63" t="s">
        <v>46</v>
      </c>
      <c r="R63" t="s">
        <v>103</v>
      </c>
      <c r="S63">
        <v>32.700000000000003</v>
      </c>
      <c r="T63">
        <v>1</v>
      </c>
      <c r="U63" t="s">
        <v>302</v>
      </c>
      <c r="W63">
        <v>9</v>
      </c>
      <c r="X63">
        <v>9</v>
      </c>
      <c r="Y63">
        <v>11</v>
      </c>
      <c r="Z63">
        <v>7</v>
      </c>
      <c r="AA63">
        <v>161</v>
      </c>
      <c r="AC63" t="s">
        <v>88</v>
      </c>
      <c r="AD63" t="s">
        <v>175</v>
      </c>
      <c r="AE63" t="s">
        <v>310</v>
      </c>
      <c r="AF63">
        <v>7</v>
      </c>
      <c r="AG63">
        <v>100</v>
      </c>
      <c r="AH63" t="s">
        <v>550</v>
      </c>
      <c r="AI63" t="s">
        <v>551</v>
      </c>
      <c r="AJ63" t="s">
        <v>82</v>
      </c>
      <c r="AK63" t="s">
        <v>44</v>
      </c>
      <c r="AL63" t="s">
        <v>119</v>
      </c>
      <c r="AM63">
        <f>SUM( 4/1 )</f>
        <v>4</v>
      </c>
    </row>
    <row r="64" spans="1:39" x14ac:dyDescent="0.25">
      <c r="A64">
        <v>45080116</v>
      </c>
      <c r="B64" t="s">
        <v>362</v>
      </c>
      <c r="C64" s="4">
        <v>45080</v>
      </c>
      <c r="D64" s="5">
        <v>0.54513888888888884</v>
      </c>
      <c r="E64" t="s">
        <v>549</v>
      </c>
      <c r="F64" t="s">
        <v>39</v>
      </c>
      <c r="G64">
        <v>5</v>
      </c>
      <c r="H64" t="s">
        <v>40</v>
      </c>
      <c r="I64">
        <v>4296</v>
      </c>
      <c r="J64">
        <v>8</v>
      </c>
      <c r="K64" t="s">
        <v>367</v>
      </c>
      <c r="L64">
        <v>5123</v>
      </c>
      <c r="M64" t="s">
        <v>287</v>
      </c>
      <c r="N64">
        <v>100</v>
      </c>
      <c r="O64" t="s">
        <v>433</v>
      </c>
      <c r="P64">
        <v>356.8</v>
      </c>
      <c r="Q64" t="s">
        <v>69</v>
      </c>
      <c r="T64">
        <v>7</v>
      </c>
      <c r="U64" t="s">
        <v>295</v>
      </c>
      <c r="W64">
        <v>25</v>
      </c>
      <c r="X64">
        <v>10</v>
      </c>
      <c r="Y64">
        <v>10</v>
      </c>
      <c r="Z64">
        <v>1</v>
      </c>
      <c r="AA64">
        <v>141</v>
      </c>
      <c r="AC64" t="s">
        <v>141</v>
      </c>
      <c r="AD64" t="s">
        <v>187</v>
      </c>
      <c r="AE64" t="s">
        <v>385</v>
      </c>
      <c r="AF64">
        <v>5</v>
      </c>
      <c r="AG64">
        <v>78</v>
      </c>
      <c r="AH64" t="s">
        <v>558</v>
      </c>
      <c r="AI64" t="s">
        <v>559</v>
      </c>
      <c r="AJ64" t="s">
        <v>96</v>
      </c>
      <c r="AL64" t="s">
        <v>76</v>
      </c>
      <c r="AM64">
        <f>SUM( 25/1 )</f>
        <v>25</v>
      </c>
    </row>
    <row r="65" spans="1:39" x14ac:dyDescent="0.25">
      <c r="A65">
        <v>45080117</v>
      </c>
      <c r="B65" t="s">
        <v>362</v>
      </c>
      <c r="C65" s="4">
        <v>45080</v>
      </c>
      <c r="D65" s="5">
        <v>0.57291666666666663</v>
      </c>
      <c r="E65" t="s">
        <v>566</v>
      </c>
      <c r="F65" t="s">
        <v>93</v>
      </c>
      <c r="G65">
        <v>3</v>
      </c>
      <c r="H65" t="s">
        <v>94</v>
      </c>
      <c r="I65">
        <v>6680</v>
      </c>
      <c r="J65">
        <v>3</v>
      </c>
      <c r="K65" t="s">
        <v>364</v>
      </c>
      <c r="L65">
        <v>5321</v>
      </c>
      <c r="M65" t="s">
        <v>287</v>
      </c>
      <c r="O65" t="s">
        <v>567</v>
      </c>
      <c r="P65">
        <v>404.8</v>
      </c>
      <c r="Q65" t="s">
        <v>41</v>
      </c>
      <c r="S65">
        <v>0</v>
      </c>
      <c r="T65">
        <v>2</v>
      </c>
      <c r="U65" t="s">
        <v>332</v>
      </c>
      <c r="W65">
        <v>0.83333333333333304</v>
      </c>
      <c r="X65">
        <v>8</v>
      </c>
      <c r="Y65">
        <v>11</v>
      </c>
      <c r="Z65">
        <v>5</v>
      </c>
      <c r="AA65">
        <v>159</v>
      </c>
      <c r="AB65" t="s">
        <v>42</v>
      </c>
      <c r="AD65" t="s">
        <v>184</v>
      </c>
      <c r="AE65" t="s">
        <v>179</v>
      </c>
      <c r="AG65">
        <v>123</v>
      </c>
      <c r="AH65" t="s">
        <v>570</v>
      </c>
      <c r="AI65" t="s">
        <v>571</v>
      </c>
      <c r="AJ65" t="s">
        <v>53</v>
      </c>
      <c r="AK65" t="s">
        <v>44</v>
      </c>
      <c r="AL65" t="s">
        <v>97</v>
      </c>
      <c r="AM65">
        <f>SUM( 11/10 )</f>
        <v>1.1000000000000001</v>
      </c>
    </row>
    <row r="66" spans="1:39" x14ac:dyDescent="0.25">
      <c r="A66">
        <v>45080117</v>
      </c>
      <c r="B66" t="s">
        <v>362</v>
      </c>
      <c r="C66" s="4">
        <v>45080</v>
      </c>
      <c r="D66" s="5">
        <v>0.57291666666666663</v>
      </c>
      <c r="E66" t="s">
        <v>566</v>
      </c>
      <c r="F66" t="s">
        <v>93</v>
      </c>
      <c r="G66">
        <v>3</v>
      </c>
      <c r="H66" t="s">
        <v>94</v>
      </c>
      <c r="I66">
        <v>6680</v>
      </c>
      <c r="J66">
        <v>3</v>
      </c>
      <c r="K66" t="s">
        <v>364</v>
      </c>
      <c r="L66">
        <v>5321</v>
      </c>
      <c r="M66" t="s">
        <v>287</v>
      </c>
      <c r="O66" t="s">
        <v>567</v>
      </c>
      <c r="P66">
        <v>404.8</v>
      </c>
      <c r="Q66" t="s">
        <v>60</v>
      </c>
      <c r="R66" t="s">
        <v>114</v>
      </c>
      <c r="S66">
        <v>1.25</v>
      </c>
      <c r="T66">
        <v>3</v>
      </c>
      <c r="U66" t="s">
        <v>429</v>
      </c>
      <c r="W66">
        <v>33</v>
      </c>
      <c r="X66">
        <v>12</v>
      </c>
      <c r="Y66">
        <v>10</v>
      </c>
      <c r="Z66">
        <v>5</v>
      </c>
      <c r="AA66">
        <v>145</v>
      </c>
      <c r="AD66" t="s">
        <v>296</v>
      </c>
      <c r="AE66" t="s">
        <v>57</v>
      </c>
      <c r="AG66">
        <v>109</v>
      </c>
      <c r="AH66" t="s">
        <v>572</v>
      </c>
      <c r="AI66" t="s">
        <v>573</v>
      </c>
      <c r="AJ66" t="s">
        <v>158</v>
      </c>
      <c r="AL66" t="s">
        <v>49</v>
      </c>
      <c r="AM66">
        <f>SUM( 33/1 )</f>
        <v>33</v>
      </c>
    </row>
    <row r="67" spans="1:39" x14ac:dyDescent="0.25">
      <c r="A67">
        <v>45080117</v>
      </c>
      <c r="B67" t="s">
        <v>362</v>
      </c>
      <c r="C67" s="4">
        <v>45080</v>
      </c>
      <c r="D67" s="5">
        <v>0.57291666666666663</v>
      </c>
      <c r="E67" t="s">
        <v>566</v>
      </c>
      <c r="F67" t="s">
        <v>93</v>
      </c>
      <c r="G67">
        <v>3</v>
      </c>
      <c r="H67" t="s">
        <v>94</v>
      </c>
      <c r="I67">
        <v>6680</v>
      </c>
      <c r="J67">
        <v>3</v>
      </c>
      <c r="K67" t="s">
        <v>364</v>
      </c>
      <c r="L67">
        <v>5321</v>
      </c>
      <c r="M67" t="s">
        <v>287</v>
      </c>
      <c r="O67" t="s">
        <v>567</v>
      </c>
      <c r="P67">
        <v>404.8</v>
      </c>
      <c r="Q67" t="s">
        <v>56</v>
      </c>
      <c r="R67" t="s">
        <v>116</v>
      </c>
      <c r="S67">
        <v>2</v>
      </c>
      <c r="T67">
        <v>1</v>
      </c>
      <c r="U67" t="s">
        <v>304</v>
      </c>
      <c r="W67">
        <v>1</v>
      </c>
      <c r="X67">
        <v>6</v>
      </c>
      <c r="Y67">
        <v>11</v>
      </c>
      <c r="Z67">
        <v>5</v>
      </c>
      <c r="AA67">
        <v>159</v>
      </c>
      <c r="AB67" t="s">
        <v>66</v>
      </c>
      <c r="AC67" t="s">
        <v>88</v>
      </c>
      <c r="AD67" t="s">
        <v>63</v>
      </c>
      <c r="AE67" t="s">
        <v>188</v>
      </c>
      <c r="AF67">
        <v>5</v>
      </c>
      <c r="AG67">
        <v>128</v>
      </c>
      <c r="AH67" t="s">
        <v>568</v>
      </c>
      <c r="AI67" t="s">
        <v>569</v>
      </c>
      <c r="AJ67" t="s">
        <v>65</v>
      </c>
      <c r="AK67" t="s">
        <v>44</v>
      </c>
      <c r="AL67" t="s">
        <v>266</v>
      </c>
      <c r="AM67">
        <f>SUM( 4/5 )</f>
        <v>0.8</v>
      </c>
    </row>
    <row r="68" spans="1:39" x14ac:dyDescent="0.25">
      <c r="A68">
        <v>45080118</v>
      </c>
      <c r="B68" t="s">
        <v>362</v>
      </c>
      <c r="C68" s="4">
        <v>45080</v>
      </c>
      <c r="D68" s="5">
        <v>0.59722222222222221</v>
      </c>
      <c r="E68" t="s">
        <v>574</v>
      </c>
      <c r="F68" t="s">
        <v>39</v>
      </c>
      <c r="G68">
        <v>4</v>
      </c>
      <c r="H68" t="s">
        <v>40</v>
      </c>
      <c r="I68">
        <v>5149</v>
      </c>
      <c r="J68">
        <v>5</v>
      </c>
      <c r="K68" t="s">
        <v>363</v>
      </c>
      <c r="L68">
        <v>3568</v>
      </c>
      <c r="M68" t="s">
        <v>287</v>
      </c>
      <c r="N68">
        <v>115</v>
      </c>
      <c r="O68" t="s">
        <v>298</v>
      </c>
      <c r="P68">
        <v>244.7</v>
      </c>
      <c r="Q68" t="s">
        <v>41</v>
      </c>
      <c r="S68">
        <v>0</v>
      </c>
      <c r="T68">
        <v>1</v>
      </c>
      <c r="U68" t="s">
        <v>301</v>
      </c>
      <c r="W68">
        <v>4.5</v>
      </c>
      <c r="X68">
        <v>11</v>
      </c>
      <c r="Y68">
        <v>11</v>
      </c>
      <c r="Z68">
        <v>7</v>
      </c>
      <c r="AA68">
        <v>161</v>
      </c>
      <c r="AC68" t="s">
        <v>88</v>
      </c>
      <c r="AD68" t="s">
        <v>278</v>
      </c>
      <c r="AE68" t="s">
        <v>386</v>
      </c>
      <c r="AF68">
        <v>7</v>
      </c>
      <c r="AG68">
        <v>115</v>
      </c>
      <c r="AH68" t="s">
        <v>575</v>
      </c>
      <c r="AI68" t="s">
        <v>576</v>
      </c>
      <c r="AJ68" t="s">
        <v>92</v>
      </c>
      <c r="AK68" t="s">
        <v>44</v>
      </c>
      <c r="AL68" t="s">
        <v>150</v>
      </c>
      <c r="AM68">
        <f>SUM( 9/2 )</f>
        <v>4.5</v>
      </c>
    </row>
    <row r="69" spans="1:39" x14ac:dyDescent="0.25">
      <c r="A69">
        <v>45080118</v>
      </c>
      <c r="B69" t="s">
        <v>362</v>
      </c>
      <c r="C69" s="4">
        <v>45080</v>
      </c>
      <c r="D69" s="5">
        <v>0.59722222222222221</v>
      </c>
      <c r="E69" t="s">
        <v>574</v>
      </c>
      <c r="F69" t="s">
        <v>39</v>
      </c>
      <c r="G69">
        <v>4</v>
      </c>
      <c r="H69" t="s">
        <v>40</v>
      </c>
      <c r="I69">
        <v>5149</v>
      </c>
      <c r="J69">
        <v>5</v>
      </c>
      <c r="K69" t="s">
        <v>363</v>
      </c>
      <c r="L69">
        <v>3568</v>
      </c>
      <c r="M69" t="s">
        <v>287</v>
      </c>
      <c r="N69">
        <v>115</v>
      </c>
      <c r="O69" t="s">
        <v>298</v>
      </c>
      <c r="P69">
        <v>244.7</v>
      </c>
      <c r="Q69" t="s">
        <v>60</v>
      </c>
      <c r="R69" t="s">
        <v>114</v>
      </c>
      <c r="S69">
        <v>1.25</v>
      </c>
      <c r="T69">
        <v>3</v>
      </c>
      <c r="U69" t="s">
        <v>244</v>
      </c>
      <c r="W69">
        <v>2.75</v>
      </c>
      <c r="X69">
        <v>6</v>
      </c>
      <c r="Y69">
        <v>11</v>
      </c>
      <c r="Z69">
        <v>2</v>
      </c>
      <c r="AA69">
        <v>156</v>
      </c>
      <c r="AB69" t="s">
        <v>66</v>
      </c>
      <c r="AD69" t="s">
        <v>183</v>
      </c>
      <c r="AE69" t="s">
        <v>245</v>
      </c>
      <c r="AF69">
        <v>7</v>
      </c>
      <c r="AG69">
        <v>110</v>
      </c>
      <c r="AH69" t="s">
        <v>579</v>
      </c>
      <c r="AI69" t="s">
        <v>580</v>
      </c>
      <c r="AJ69" t="s">
        <v>77</v>
      </c>
      <c r="AK69" t="s">
        <v>111</v>
      </c>
      <c r="AL69" t="s">
        <v>59</v>
      </c>
      <c r="AM69">
        <f>SUM( 7/2 )</f>
        <v>3.5</v>
      </c>
    </row>
    <row r="70" spans="1:39" x14ac:dyDescent="0.25">
      <c r="A70">
        <v>45080118</v>
      </c>
      <c r="B70" t="s">
        <v>362</v>
      </c>
      <c r="C70" s="4">
        <v>45080</v>
      </c>
      <c r="D70" s="5">
        <v>0.59722222222222221</v>
      </c>
      <c r="E70" t="s">
        <v>574</v>
      </c>
      <c r="F70" t="s">
        <v>39</v>
      </c>
      <c r="G70">
        <v>4</v>
      </c>
      <c r="H70" t="s">
        <v>40</v>
      </c>
      <c r="I70">
        <v>5149</v>
      </c>
      <c r="J70">
        <v>5</v>
      </c>
      <c r="K70" t="s">
        <v>363</v>
      </c>
      <c r="L70">
        <v>3568</v>
      </c>
      <c r="M70" t="s">
        <v>287</v>
      </c>
      <c r="N70">
        <v>115</v>
      </c>
      <c r="O70" t="s">
        <v>298</v>
      </c>
      <c r="P70">
        <v>244.7</v>
      </c>
      <c r="Q70" t="s">
        <v>56</v>
      </c>
      <c r="R70" t="s">
        <v>99</v>
      </c>
      <c r="S70">
        <v>5.5</v>
      </c>
      <c r="T70">
        <v>4</v>
      </c>
      <c r="U70" t="s">
        <v>317</v>
      </c>
      <c r="W70">
        <v>1.1000000000000001</v>
      </c>
      <c r="X70">
        <v>7</v>
      </c>
      <c r="Y70">
        <v>11</v>
      </c>
      <c r="Z70">
        <v>0</v>
      </c>
      <c r="AA70">
        <v>154</v>
      </c>
      <c r="AB70" t="s">
        <v>42</v>
      </c>
      <c r="AD70" t="s">
        <v>288</v>
      </c>
      <c r="AE70" t="s">
        <v>57</v>
      </c>
      <c r="AG70">
        <v>101</v>
      </c>
      <c r="AH70" t="s">
        <v>581</v>
      </c>
      <c r="AI70" t="s">
        <v>582</v>
      </c>
      <c r="AJ70" t="s">
        <v>96</v>
      </c>
      <c r="AK70" t="s">
        <v>149</v>
      </c>
      <c r="AL70" t="s">
        <v>95</v>
      </c>
      <c r="AM70">
        <f>SUM( 2/1 )</f>
        <v>2</v>
      </c>
    </row>
    <row r="71" spans="1:39" x14ac:dyDescent="0.25">
      <c r="A71">
        <v>45080118</v>
      </c>
      <c r="B71" t="s">
        <v>362</v>
      </c>
      <c r="C71" s="4">
        <v>45080</v>
      </c>
      <c r="D71" s="5">
        <v>0.59722222222222221</v>
      </c>
      <c r="E71" t="s">
        <v>574</v>
      </c>
      <c r="F71" t="s">
        <v>39</v>
      </c>
      <c r="G71">
        <v>4</v>
      </c>
      <c r="H71" t="s">
        <v>40</v>
      </c>
      <c r="I71">
        <v>5149</v>
      </c>
      <c r="J71">
        <v>5</v>
      </c>
      <c r="K71" t="s">
        <v>363</v>
      </c>
      <c r="L71">
        <v>3568</v>
      </c>
      <c r="M71" t="s">
        <v>287</v>
      </c>
      <c r="N71">
        <v>115</v>
      </c>
      <c r="O71" t="s">
        <v>298</v>
      </c>
      <c r="P71">
        <v>244.7</v>
      </c>
      <c r="Q71" t="s">
        <v>50</v>
      </c>
      <c r="R71" t="s">
        <v>61</v>
      </c>
      <c r="S71">
        <v>10.5</v>
      </c>
      <c r="T71">
        <v>2</v>
      </c>
      <c r="U71" t="s">
        <v>333</v>
      </c>
      <c r="W71">
        <v>8.5</v>
      </c>
      <c r="X71">
        <v>11</v>
      </c>
      <c r="Y71">
        <v>11</v>
      </c>
      <c r="Z71">
        <v>0</v>
      </c>
      <c r="AA71">
        <v>154</v>
      </c>
      <c r="AC71" t="s">
        <v>141</v>
      </c>
      <c r="AD71" t="s">
        <v>89</v>
      </c>
      <c r="AE71" t="s">
        <v>124</v>
      </c>
      <c r="AF71">
        <v>10</v>
      </c>
      <c r="AG71">
        <v>111</v>
      </c>
      <c r="AH71" t="s">
        <v>577</v>
      </c>
      <c r="AI71" t="s">
        <v>578</v>
      </c>
      <c r="AJ71" t="s">
        <v>92</v>
      </c>
      <c r="AK71" t="s">
        <v>111</v>
      </c>
      <c r="AL71" t="s">
        <v>64</v>
      </c>
      <c r="AM71">
        <f>SUM( 3/1 )</f>
        <v>3</v>
      </c>
    </row>
    <row r="72" spans="1:39" x14ac:dyDescent="0.25">
      <c r="A72">
        <v>45080118</v>
      </c>
      <c r="B72" t="s">
        <v>362</v>
      </c>
      <c r="C72" s="4">
        <v>45080</v>
      </c>
      <c r="D72" s="5">
        <v>0.59722222222222221</v>
      </c>
      <c r="E72" t="s">
        <v>574</v>
      </c>
      <c r="F72" t="s">
        <v>39</v>
      </c>
      <c r="G72">
        <v>4</v>
      </c>
      <c r="H72" t="s">
        <v>40</v>
      </c>
      <c r="I72">
        <v>5149</v>
      </c>
      <c r="J72">
        <v>5</v>
      </c>
      <c r="K72" t="s">
        <v>363</v>
      </c>
      <c r="L72">
        <v>3568</v>
      </c>
      <c r="M72" t="s">
        <v>287</v>
      </c>
      <c r="N72">
        <v>115</v>
      </c>
      <c r="O72" t="s">
        <v>298</v>
      </c>
      <c r="P72">
        <v>244.7</v>
      </c>
      <c r="Q72" t="s">
        <v>61</v>
      </c>
      <c r="R72" t="s">
        <v>125</v>
      </c>
      <c r="S72">
        <v>20.5</v>
      </c>
      <c r="T72">
        <v>5</v>
      </c>
      <c r="U72" t="s">
        <v>261</v>
      </c>
      <c r="W72">
        <v>18</v>
      </c>
      <c r="X72">
        <v>5</v>
      </c>
      <c r="Y72">
        <v>10</v>
      </c>
      <c r="Z72">
        <v>11</v>
      </c>
      <c r="AA72">
        <v>151</v>
      </c>
      <c r="AD72" t="s">
        <v>226</v>
      </c>
      <c r="AE72" t="s">
        <v>178</v>
      </c>
      <c r="AG72">
        <v>98</v>
      </c>
      <c r="AH72" t="s">
        <v>583</v>
      </c>
      <c r="AI72" t="s">
        <v>584</v>
      </c>
      <c r="AJ72" t="s">
        <v>585</v>
      </c>
      <c r="AL72" t="s">
        <v>85</v>
      </c>
      <c r="AM72">
        <f>SUM( 7/1 )</f>
        <v>7</v>
      </c>
    </row>
    <row r="73" spans="1:39" x14ac:dyDescent="0.25">
      <c r="A73">
        <v>45080119</v>
      </c>
      <c r="B73" t="s">
        <v>362</v>
      </c>
      <c r="C73" s="4">
        <v>45080</v>
      </c>
      <c r="D73" s="5">
        <v>0.62152777777777779</v>
      </c>
      <c r="E73" t="s">
        <v>586</v>
      </c>
      <c r="F73" t="s">
        <v>39</v>
      </c>
      <c r="G73">
        <v>4</v>
      </c>
      <c r="H73" t="s">
        <v>233</v>
      </c>
      <c r="I73">
        <v>4901</v>
      </c>
      <c r="J73">
        <v>5</v>
      </c>
      <c r="K73" t="s">
        <v>363</v>
      </c>
      <c r="L73">
        <v>3568</v>
      </c>
      <c r="M73" t="s">
        <v>287</v>
      </c>
      <c r="O73" t="s">
        <v>587</v>
      </c>
      <c r="P73">
        <v>242.3</v>
      </c>
      <c r="Q73" t="s">
        <v>41</v>
      </c>
      <c r="S73">
        <v>0</v>
      </c>
      <c r="T73">
        <v>2</v>
      </c>
      <c r="U73" t="s">
        <v>372</v>
      </c>
      <c r="W73">
        <v>3.3333333333333299</v>
      </c>
      <c r="X73">
        <v>3</v>
      </c>
      <c r="Y73">
        <v>10</v>
      </c>
      <c r="Z73">
        <v>12</v>
      </c>
      <c r="AA73">
        <v>152</v>
      </c>
      <c r="AB73" t="s">
        <v>66</v>
      </c>
      <c r="AD73" t="s">
        <v>132</v>
      </c>
      <c r="AE73" t="s">
        <v>133</v>
      </c>
      <c r="AH73" t="s">
        <v>590</v>
      </c>
      <c r="AJ73" t="s">
        <v>170</v>
      </c>
      <c r="AL73" t="s">
        <v>106</v>
      </c>
      <c r="AM73">
        <f>SUM( 5/1 )</f>
        <v>5</v>
      </c>
    </row>
    <row r="74" spans="1:39" x14ac:dyDescent="0.25">
      <c r="A74">
        <v>45080119</v>
      </c>
      <c r="B74" t="s">
        <v>362</v>
      </c>
      <c r="C74" s="4">
        <v>45080</v>
      </c>
      <c r="D74" s="5">
        <v>0.62152777777777779</v>
      </c>
      <c r="E74" t="s">
        <v>586</v>
      </c>
      <c r="F74" t="s">
        <v>39</v>
      </c>
      <c r="G74">
        <v>4</v>
      </c>
      <c r="H74" t="s">
        <v>233</v>
      </c>
      <c r="I74">
        <v>4901</v>
      </c>
      <c r="J74">
        <v>5</v>
      </c>
      <c r="K74" t="s">
        <v>363</v>
      </c>
      <c r="L74">
        <v>3568</v>
      </c>
      <c r="M74" t="s">
        <v>287</v>
      </c>
      <c r="O74" t="s">
        <v>587</v>
      </c>
      <c r="P74">
        <v>242.3</v>
      </c>
      <c r="Q74" t="s">
        <v>60</v>
      </c>
      <c r="R74" t="s">
        <v>105</v>
      </c>
      <c r="S74">
        <v>8.5</v>
      </c>
      <c r="T74">
        <v>5</v>
      </c>
      <c r="U74" t="s">
        <v>337</v>
      </c>
      <c r="W74">
        <v>4.5</v>
      </c>
      <c r="X74">
        <v>3</v>
      </c>
      <c r="Y74">
        <v>10</v>
      </c>
      <c r="Z74">
        <v>5</v>
      </c>
      <c r="AA74">
        <v>145</v>
      </c>
      <c r="AD74" t="s">
        <v>197</v>
      </c>
      <c r="AE74" t="s">
        <v>179</v>
      </c>
      <c r="AH74" t="s">
        <v>594</v>
      </c>
      <c r="AJ74" t="s">
        <v>353</v>
      </c>
      <c r="AL74" t="s">
        <v>90</v>
      </c>
      <c r="AM74">
        <f>SUM( 12/1 )</f>
        <v>12</v>
      </c>
    </row>
    <row r="75" spans="1:39" x14ac:dyDescent="0.25">
      <c r="A75">
        <v>45080119</v>
      </c>
      <c r="B75" t="s">
        <v>362</v>
      </c>
      <c r="C75" s="4">
        <v>45080</v>
      </c>
      <c r="D75" s="5">
        <v>0.62152777777777779</v>
      </c>
      <c r="E75" t="s">
        <v>586</v>
      </c>
      <c r="F75" t="s">
        <v>39</v>
      </c>
      <c r="G75">
        <v>4</v>
      </c>
      <c r="H75" t="s">
        <v>233</v>
      </c>
      <c r="I75">
        <v>4901</v>
      </c>
      <c r="J75">
        <v>5</v>
      </c>
      <c r="K75" t="s">
        <v>363</v>
      </c>
      <c r="L75">
        <v>3568</v>
      </c>
      <c r="M75" t="s">
        <v>287</v>
      </c>
      <c r="O75" t="s">
        <v>587</v>
      </c>
      <c r="P75">
        <v>242.3</v>
      </c>
      <c r="Q75" t="s">
        <v>56</v>
      </c>
      <c r="R75" t="s">
        <v>54</v>
      </c>
      <c r="S75">
        <v>10.25</v>
      </c>
      <c r="T75">
        <v>1</v>
      </c>
      <c r="U75" t="s">
        <v>588</v>
      </c>
      <c r="W75">
        <v>2.5</v>
      </c>
      <c r="X75">
        <v>3</v>
      </c>
      <c r="Y75">
        <v>10</v>
      </c>
      <c r="Z75">
        <v>12</v>
      </c>
      <c r="AA75">
        <v>152</v>
      </c>
      <c r="AB75" t="s">
        <v>42</v>
      </c>
      <c r="AD75" t="s">
        <v>81</v>
      </c>
      <c r="AE75" t="s">
        <v>178</v>
      </c>
      <c r="AH75" t="s">
        <v>589</v>
      </c>
      <c r="AL75" t="s">
        <v>78</v>
      </c>
      <c r="AM75">
        <f>SUM( 10/1 )</f>
        <v>10</v>
      </c>
    </row>
    <row r="76" spans="1:39" x14ac:dyDescent="0.25">
      <c r="A76">
        <v>45080119</v>
      </c>
      <c r="B76" t="s">
        <v>362</v>
      </c>
      <c r="C76" s="4">
        <v>45080</v>
      </c>
      <c r="D76" s="5">
        <v>0.62152777777777779</v>
      </c>
      <c r="E76" t="s">
        <v>586</v>
      </c>
      <c r="F76" t="s">
        <v>39</v>
      </c>
      <c r="G76">
        <v>4</v>
      </c>
      <c r="H76" t="s">
        <v>233</v>
      </c>
      <c r="I76">
        <v>4901</v>
      </c>
      <c r="J76">
        <v>5</v>
      </c>
      <c r="K76" t="s">
        <v>363</v>
      </c>
      <c r="L76">
        <v>3568</v>
      </c>
      <c r="M76" t="s">
        <v>287</v>
      </c>
      <c r="O76" t="s">
        <v>587</v>
      </c>
      <c r="P76">
        <v>242.3</v>
      </c>
      <c r="Q76" t="s">
        <v>50</v>
      </c>
      <c r="R76" t="s">
        <v>86</v>
      </c>
      <c r="S76">
        <v>19.25</v>
      </c>
      <c r="T76">
        <v>4</v>
      </c>
      <c r="U76" t="s">
        <v>358</v>
      </c>
      <c r="W76">
        <v>3.5</v>
      </c>
      <c r="X76">
        <v>3</v>
      </c>
      <c r="Y76">
        <v>10</v>
      </c>
      <c r="Z76">
        <v>9</v>
      </c>
      <c r="AA76">
        <v>149</v>
      </c>
      <c r="AD76" t="s">
        <v>144</v>
      </c>
      <c r="AE76" t="s">
        <v>164</v>
      </c>
      <c r="AF76">
        <v>3</v>
      </c>
      <c r="AH76" t="s">
        <v>592</v>
      </c>
      <c r="AJ76" t="s">
        <v>593</v>
      </c>
      <c r="AL76" t="s">
        <v>64</v>
      </c>
      <c r="AM76">
        <f>SUM( 3/1 )</f>
        <v>3</v>
      </c>
    </row>
    <row r="77" spans="1:39" x14ac:dyDescent="0.25">
      <c r="A77">
        <v>45080119</v>
      </c>
      <c r="B77" t="s">
        <v>362</v>
      </c>
      <c r="C77" s="4">
        <v>45080</v>
      </c>
      <c r="D77" s="5">
        <v>0.62152777777777779</v>
      </c>
      <c r="E77" t="s">
        <v>586</v>
      </c>
      <c r="F77" t="s">
        <v>39</v>
      </c>
      <c r="G77">
        <v>4</v>
      </c>
      <c r="H77" t="s">
        <v>233</v>
      </c>
      <c r="I77">
        <v>4901</v>
      </c>
      <c r="J77">
        <v>5</v>
      </c>
      <c r="K77" t="s">
        <v>363</v>
      </c>
      <c r="L77">
        <v>3568</v>
      </c>
      <c r="M77" t="s">
        <v>287</v>
      </c>
      <c r="O77" t="s">
        <v>587</v>
      </c>
      <c r="P77">
        <v>242.3</v>
      </c>
      <c r="Q77" t="s">
        <v>69</v>
      </c>
      <c r="T77">
        <v>3</v>
      </c>
      <c r="U77" t="s">
        <v>392</v>
      </c>
      <c r="W77">
        <v>5</v>
      </c>
      <c r="X77">
        <v>3</v>
      </c>
      <c r="Y77">
        <v>10</v>
      </c>
      <c r="Z77">
        <v>12</v>
      </c>
      <c r="AA77">
        <v>152</v>
      </c>
      <c r="AC77" t="s">
        <v>62</v>
      </c>
      <c r="AD77" t="s">
        <v>67</v>
      </c>
      <c r="AE77" t="s">
        <v>68</v>
      </c>
      <c r="AH77" t="s">
        <v>591</v>
      </c>
      <c r="AJ77" t="s">
        <v>338</v>
      </c>
      <c r="AL77" t="s">
        <v>106</v>
      </c>
      <c r="AM77">
        <f>SUM( 5/1 )</f>
        <v>5</v>
      </c>
    </row>
    <row r="78" spans="1:39" x14ac:dyDescent="0.25">
      <c r="A78">
        <v>45080120</v>
      </c>
      <c r="B78" t="s">
        <v>362</v>
      </c>
      <c r="C78" s="4">
        <v>45080</v>
      </c>
      <c r="D78" s="5">
        <v>0.64583333333333337</v>
      </c>
      <c r="E78" t="s">
        <v>378</v>
      </c>
      <c r="F78" t="s">
        <v>93</v>
      </c>
      <c r="G78">
        <v>4</v>
      </c>
      <c r="H78" t="s">
        <v>94</v>
      </c>
      <c r="I78">
        <v>5836</v>
      </c>
      <c r="J78">
        <v>6</v>
      </c>
      <c r="K78" t="s">
        <v>364</v>
      </c>
      <c r="L78">
        <v>5321</v>
      </c>
      <c r="M78" t="s">
        <v>287</v>
      </c>
      <c r="N78">
        <v>110</v>
      </c>
      <c r="O78" t="s">
        <v>342</v>
      </c>
      <c r="P78">
        <v>385.3</v>
      </c>
      <c r="Q78" t="s">
        <v>41</v>
      </c>
      <c r="S78">
        <v>0</v>
      </c>
      <c r="T78">
        <v>1</v>
      </c>
      <c r="U78" t="s">
        <v>322</v>
      </c>
      <c r="W78">
        <v>3</v>
      </c>
      <c r="X78">
        <v>9</v>
      </c>
      <c r="Y78">
        <v>12</v>
      </c>
      <c r="Z78">
        <v>0</v>
      </c>
      <c r="AA78">
        <v>168</v>
      </c>
      <c r="AB78" t="s">
        <v>66</v>
      </c>
      <c r="AC78" t="s">
        <v>88</v>
      </c>
      <c r="AD78" t="s">
        <v>184</v>
      </c>
      <c r="AE78" t="s">
        <v>179</v>
      </c>
      <c r="AG78">
        <v>108</v>
      </c>
      <c r="AH78" t="s">
        <v>595</v>
      </c>
      <c r="AI78" t="s">
        <v>596</v>
      </c>
      <c r="AJ78" t="s">
        <v>77</v>
      </c>
      <c r="AK78" t="s">
        <v>101</v>
      </c>
      <c r="AL78" t="s">
        <v>107</v>
      </c>
      <c r="AM78">
        <f>SUM( 5/2 )</f>
        <v>2.5</v>
      </c>
    </row>
    <row r="79" spans="1:39" x14ac:dyDescent="0.25">
      <c r="A79">
        <v>45080120</v>
      </c>
      <c r="B79" t="s">
        <v>362</v>
      </c>
      <c r="C79" s="4">
        <v>45080</v>
      </c>
      <c r="D79" s="5">
        <v>0.64583333333333337</v>
      </c>
      <c r="E79" t="s">
        <v>378</v>
      </c>
      <c r="F79" t="s">
        <v>93</v>
      </c>
      <c r="G79">
        <v>4</v>
      </c>
      <c r="H79" t="s">
        <v>94</v>
      </c>
      <c r="I79">
        <v>5836</v>
      </c>
      <c r="J79">
        <v>6</v>
      </c>
      <c r="K79" t="s">
        <v>364</v>
      </c>
      <c r="L79">
        <v>5321</v>
      </c>
      <c r="M79" t="s">
        <v>287</v>
      </c>
      <c r="N79">
        <v>110</v>
      </c>
      <c r="O79" t="s">
        <v>342</v>
      </c>
      <c r="P79">
        <v>385.3</v>
      </c>
      <c r="Q79" t="s">
        <v>60</v>
      </c>
      <c r="R79" t="s">
        <v>87</v>
      </c>
      <c r="S79">
        <v>1.5</v>
      </c>
      <c r="T79">
        <v>3</v>
      </c>
      <c r="U79" t="s">
        <v>388</v>
      </c>
      <c r="W79">
        <v>11</v>
      </c>
      <c r="X79">
        <v>7</v>
      </c>
      <c r="Y79">
        <v>11</v>
      </c>
      <c r="Z79">
        <v>8</v>
      </c>
      <c r="AA79">
        <v>162</v>
      </c>
      <c r="AC79" t="s">
        <v>62</v>
      </c>
      <c r="AD79" t="s">
        <v>180</v>
      </c>
      <c r="AE79" t="s">
        <v>177</v>
      </c>
      <c r="AG79">
        <v>102</v>
      </c>
      <c r="AH79" t="s">
        <v>599</v>
      </c>
      <c r="AI79" t="s">
        <v>600</v>
      </c>
      <c r="AJ79" t="s">
        <v>65</v>
      </c>
      <c r="AL79" t="s">
        <v>74</v>
      </c>
      <c r="AM79">
        <f>SUM( 8/1 )</f>
        <v>8</v>
      </c>
    </row>
    <row r="80" spans="1:39" x14ac:dyDescent="0.25">
      <c r="A80">
        <v>45080120</v>
      </c>
      <c r="B80" t="s">
        <v>362</v>
      </c>
      <c r="C80" s="4">
        <v>45080</v>
      </c>
      <c r="D80" s="5">
        <v>0.64583333333333337</v>
      </c>
      <c r="E80" t="s">
        <v>378</v>
      </c>
      <c r="F80" t="s">
        <v>93</v>
      </c>
      <c r="G80">
        <v>4</v>
      </c>
      <c r="H80" t="s">
        <v>94</v>
      </c>
      <c r="I80">
        <v>5836</v>
      </c>
      <c r="J80">
        <v>6</v>
      </c>
      <c r="K80" t="s">
        <v>364</v>
      </c>
      <c r="L80">
        <v>5321</v>
      </c>
      <c r="M80" t="s">
        <v>287</v>
      </c>
      <c r="N80">
        <v>110</v>
      </c>
      <c r="O80" t="s">
        <v>342</v>
      </c>
      <c r="P80">
        <v>385.3</v>
      </c>
      <c r="Q80" t="s">
        <v>56</v>
      </c>
      <c r="R80" t="s">
        <v>114</v>
      </c>
      <c r="S80">
        <v>2.75</v>
      </c>
      <c r="T80">
        <v>4</v>
      </c>
      <c r="U80" t="s">
        <v>330</v>
      </c>
      <c r="W80">
        <v>1.375</v>
      </c>
      <c r="X80">
        <v>6</v>
      </c>
      <c r="Y80">
        <v>11</v>
      </c>
      <c r="Z80">
        <v>1</v>
      </c>
      <c r="AA80">
        <v>155</v>
      </c>
      <c r="AB80" t="s">
        <v>42</v>
      </c>
      <c r="AD80" t="s">
        <v>282</v>
      </c>
      <c r="AE80" t="s">
        <v>283</v>
      </c>
      <c r="AF80">
        <v>3</v>
      </c>
      <c r="AG80">
        <v>98</v>
      </c>
      <c r="AH80" t="s">
        <v>601</v>
      </c>
      <c r="AI80" t="s">
        <v>602</v>
      </c>
      <c r="AJ80" t="s">
        <v>46</v>
      </c>
      <c r="AK80" t="s">
        <v>111</v>
      </c>
      <c r="AL80" t="s">
        <v>139</v>
      </c>
      <c r="AM80">
        <f>SUM( 9/4 )</f>
        <v>2.25</v>
      </c>
    </row>
    <row r="81" spans="1:39" x14ac:dyDescent="0.25">
      <c r="A81">
        <v>45080120</v>
      </c>
      <c r="B81" t="s">
        <v>362</v>
      </c>
      <c r="C81" s="4">
        <v>45080</v>
      </c>
      <c r="D81" s="5">
        <v>0.64583333333333337</v>
      </c>
      <c r="E81" t="s">
        <v>378</v>
      </c>
      <c r="F81" t="s">
        <v>93</v>
      </c>
      <c r="G81">
        <v>4</v>
      </c>
      <c r="H81" t="s">
        <v>94</v>
      </c>
      <c r="I81">
        <v>5836</v>
      </c>
      <c r="J81">
        <v>6</v>
      </c>
      <c r="K81" t="s">
        <v>364</v>
      </c>
      <c r="L81">
        <v>5321</v>
      </c>
      <c r="M81" t="s">
        <v>287</v>
      </c>
      <c r="N81">
        <v>110</v>
      </c>
      <c r="O81" t="s">
        <v>342</v>
      </c>
      <c r="P81">
        <v>385.3</v>
      </c>
      <c r="Q81" t="s">
        <v>50</v>
      </c>
      <c r="R81" t="s">
        <v>140</v>
      </c>
      <c r="S81">
        <v>6.5</v>
      </c>
      <c r="T81">
        <v>2</v>
      </c>
      <c r="U81" t="s">
        <v>303</v>
      </c>
      <c r="W81">
        <v>14</v>
      </c>
      <c r="X81">
        <v>11</v>
      </c>
      <c r="Y81">
        <v>11</v>
      </c>
      <c r="Z81">
        <v>11</v>
      </c>
      <c r="AA81">
        <v>165</v>
      </c>
      <c r="AC81" t="s">
        <v>141</v>
      </c>
      <c r="AD81" t="s">
        <v>89</v>
      </c>
      <c r="AE81" t="s">
        <v>57</v>
      </c>
      <c r="AG81">
        <v>105</v>
      </c>
      <c r="AH81" t="s">
        <v>597</v>
      </c>
      <c r="AI81" t="s">
        <v>598</v>
      </c>
      <c r="AJ81" t="s">
        <v>77</v>
      </c>
      <c r="AK81" t="s">
        <v>44</v>
      </c>
      <c r="AL81" t="s">
        <v>127</v>
      </c>
      <c r="AM81">
        <f>SUM( 16/1 )</f>
        <v>16</v>
      </c>
    </row>
    <row r="82" spans="1:39" x14ac:dyDescent="0.25">
      <c r="A82">
        <v>45080120</v>
      </c>
      <c r="B82" t="s">
        <v>362</v>
      </c>
      <c r="C82" s="4">
        <v>45080</v>
      </c>
      <c r="D82" s="5">
        <v>0.64583333333333337</v>
      </c>
      <c r="E82" t="s">
        <v>378</v>
      </c>
      <c r="F82" t="s">
        <v>93</v>
      </c>
      <c r="G82">
        <v>4</v>
      </c>
      <c r="H82" t="s">
        <v>94</v>
      </c>
      <c r="I82">
        <v>5836</v>
      </c>
      <c r="J82">
        <v>6</v>
      </c>
      <c r="K82" t="s">
        <v>364</v>
      </c>
      <c r="L82">
        <v>5321</v>
      </c>
      <c r="M82" t="s">
        <v>287</v>
      </c>
      <c r="N82">
        <v>110</v>
      </c>
      <c r="O82" t="s">
        <v>342</v>
      </c>
      <c r="P82">
        <v>385.3</v>
      </c>
      <c r="Q82" t="s">
        <v>61</v>
      </c>
      <c r="R82" t="s">
        <v>54</v>
      </c>
      <c r="S82">
        <v>8.25</v>
      </c>
      <c r="T82">
        <v>5</v>
      </c>
      <c r="U82" t="s">
        <v>340</v>
      </c>
      <c r="W82">
        <v>4.5</v>
      </c>
      <c r="X82">
        <v>7</v>
      </c>
      <c r="Y82">
        <v>10</v>
      </c>
      <c r="Z82">
        <v>13</v>
      </c>
      <c r="AA82">
        <v>153</v>
      </c>
      <c r="AC82" t="s">
        <v>88</v>
      </c>
      <c r="AD82" t="s">
        <v>225</v>
      </c>
      <c r="AE82" t="s">
        <v>176</v>
      </c>
      <c r="AG82">
        <v>93</v>
      </c>
      <c r="AH82" t="s">
        <v>603</v>
      </c>
      <c r="AI82" t="s">
        <v>604</v>
      </c>
      <c r="AJ82" t="s">
        <v>96</v>
      </c>
      <c r="AK82" t="s">
        <v>122</v>
      </c>
      <c r="AL82" t="s">
        <v>85</v>
      </c>
      <c r="AM82">
        <f>SUM( 7/1 )</f>
        <v>7</v>
      </c>
    </row>
    <row r="83" spans="1:39" x14ac:dyDescent="0.25">
      <c r="A83">
        <v>45080120</v>
      </c>
      <c r="B83" t="s">
        <v>362</v>
      </c>
      <c r="C83" s="4">
        <v>45080</v>
      </c>
      <c r="D83" s="5">
        <v>0.64583333333333337</v>
      </c>
      <c r="E83" t="s">
        <v>378</v>
      </c>
      <c r="F83" t="s">
        <v>93</v>
      </c>
      <c r="G83">
        <v>4</v>
      </c>
      <c r="H83" t="s">
        <v>94</v>
      </c>
      <c r="I83">
        <v>5836</v>
      </c>
      <c r="J83">
        <v>6</v>
      </c>
      <c r="K83" t="s">
        <v>364</v>
      </c>
      <c r="L83">
        <v>5321</v>
      </c>
      <c r="M83" t="s">
        <v>287</v>
      </c>
      <c r="N83">
        <v>110</v>
      </c>
      <c r="O83" t="s">
        <v>342</v>
      </c>
      <c r="P83">
        <v>385.3</v>
      </c>
      <c r="Q83" t="s">
        <v>69</v>
      </c>
      <c r="T83">
        <v>6</v>
      </c>
      <c r="U83" t="s">
        <v>292</v>
      </c>
      <c r="W83">
        <v>6.5</v>
      </c>
      <c r="X83">
        <v>8</v>
      </c>
      <c r="Y83">
        <v>10</v>
      </c>
      <c r="Z83">
        <v>11</v>
      </c>
      <c r="AA83">
        <v>151</v>
      </c>
      <c r="AC83" t="s">
        <v>62</v>
      </c>
      <c r="AD83" t="s">
        <v>291</v>
      </c>
      <c r="AE83" t="s">
        <v>276</v>
      </c>
      <c r="AG83">
        <v>91</v>
      </c>
      <c r="AH83" t="s">
        <v>605</v>
      </c>
      <c r="AI83" t="s">
        <v>606</v>
      </c>
      <c r="AJ83" t="s">
        <v>96</v>
      </c>
      <c r="AK83" t="s">
        <v>111</v>
      </c>
      <c r="AL83" t="s">
        <v>64</v>
      </c>
      <c r="AM83">
        <f>SUM( 3/1 )</f>
        <v>3</v>
      </c>
    </row>
    <row r="84" spans="1:39" x14ac:dyDescent="0.25">
      <c r="A84">
        <v>45080121</v>
      </c>
      <c r="B84" t="s">
        <v>362</v>
      </c>
      <c r="C84" s="4">
        <v>45080</v>
      </c>
      <c r="D84" s="5">
        <v>0.67013888888888884</v>
      </c>
      <c r="E84" t="s">
        <v>411</v>
      </c>
      <c r="F84" t="s">
        <v>93</v>
      </c>
      <c r="G84">
        <v>5</v>
      </c>
      <c r="H84" t="s">
        <v>94</v>
      </c>
      <c r="I84">
        <v>4991</v>
      </c>
      <c r="J84">
        <v>7</v>
      </c>
      <c r="K84" t="s">
        <v>368</v>
      </c>
      <c r="L84">
        <v>4415</v>
      </c>
      <c r="M84" t="s">
        <v>287</v>
      </c>
      <c r="N84">
        <v>100</v>
      </c>
      <c r="O84" t="s">
        <v>408</v>
      </c>
      <c r="P84">
        <v>318.10000000000002</v>
      </c>
      <c r="Q84" t="s">
        <v>41</v>
      </c>
      <c r="S84">
        <v>0</v>
      </c>
      <c r="T84">
        <v>3</v>
      </c>
      <c r="U84" t="s">
        <v>397</v>
      </c>
      <c r="W84">
        <v>14</v>
      </c>
      <c r="X84">
        <v>8</v>
      </c>
      <c r="Y84">
        <v>11</v>
      </c>
      <c r="Z84">
        <v>9</v>
      </c>
      <c r="AA84">
        <v>163</v>
      </c>
      <c r="AC84" t="s">
        <v>62</v>
      </c>
      <c r="AD84" t="s">
        <v>89</v>
      </c>
      <c r="AE84" t="s">
        <v>57</v>
      </c>
      <c r="AG84">
        <v>94</v>
      </c>
      <c r="AH84" t="s">
        <v>611</v>
      </c>
      <c r="AI84" t="s">
        <v>612</v>
      </c>
      <c r="AJ84" t="s">
        <v>148</v>
      </c>
      <c r="AK84" t="s">
        <v>44</v>
      </c>
      <c r="AL84" t="s">
        <v>74</v>
      </c>
      <c r="AM84">
        <f>SUM( 8/1 )</f>
        <v>8</v>
      </c>
    </row>
    <row r="85" spans="1:39" x14ac:dyDescent="0.25">
      <c r="A85">
        <v>45080121</v>
      </c>
      <c r="B85" t="s">
        <v>362</v>
      </c>
      <c r="C85" s="4">
        <v>45080</v>
      </c>
      <c r="D85" s="5">
        <v>0.67013888888888884</v>
      </c>
      <c r="E85" t="s">
        <v>411</v>
      </c>
      <c r="F85" t="s">
        <v>93</v>
      </c>
      <c r="G85">
        <v>5</v>
      </c>
      <c r="H85" t="s">
        <v>94</v>
      </c>
      <c r="I85">
        <v>4991</v>
      </c>
      <c r="J85">
        <v>7</v>
      </c>
      <c r="K85" t="s">
        <v>368</v>
      </c>
      <c r="L85">
        <v>4415</v>
      </c>
      <c r="M85" t="s">
        <v>287</v>
      </c>
      <c r="N85">
        <v>100</v>
      </c>
      <c r="O85" t="s">
        <v>408</v>
      </c>
      <c r="P85">
        <v>318.10000000000002</v>
      </c>
      <c r="Q85" t="s">
        <v>60</v>
      </c>
      <c r="R85" t="s">
        <v>75</v>
      </c>
      <c r="S85">
        <v>0.5</v>
      </c>
      <c r="T85">
        <v>6</v>
      </c>
      <c r="U85" t="s">
        <v>325</v>
      </c>
      <c r="W85">
        <v>5.5</v>
      </c>
      <c r="X85">
        <v>10</v>
      </c>
      <c r="Y85">
        <v>10</v>
      </c>
      <c r="Z85">
        <v>9</v>
      </c>
      <c r="AA85">
        <v>149</v>
      </c>
      <c r="AC85" t="s">
        <v>141</v>
      </c>
      <c r="AD85" t="s">
        <v>182</v>
      </c>
      <c r="AE85" t="s">
        <v>178</v>
      </c>
      <c r="AG85">
        <v>80</v>
      </c>
      <c r="AH85" t="s">
        <v>617</v>
      </c>
      <c r="AI85" t="s">
        <v>618</v>
      </c>
      <c r="AJ85" t="s">
        <v>165</v>
      </c>
      <c r="AK85" t="s">
        <v>44</v>
      </c>
      <c r="AL85" t="s">
        <v>90</v>
      </c>
      <c r="AM85">
        <f>SUM( 12/1 )</f>
        <v>12</v>
      </c>
    </row>
    <row r="86" spans="1:39" x14ac:dyDescent="0.25">
      <c r="A86">
        <v>45080121</v>
      </c>
      <c r="B86" t="s">
        <v>362</v>
      </c>
      <c r="C86" s="4">
        <v>45080</v>
      </c>
      <c r="D86" s="5">
        <v>0.67013888888888884</v>
      </c>
      <c r="E86" t="s">
        <v>411</v>
      </c>
      <c r="F86" t="s">
        <v>93</v>
      </c>
      <c r="G86">
        <v>5</v>
      </c>
      <c r="H86" t="s">
        <v>94</v>
      </c>
      <c r="I86">
        <v>4991</v>
      </c>
      <c r="J86">
        <v>7</v>
      </c>
      <c r="K86" t="s">
        <v>368</v>
      </c>
      <c r="L86">
        <v>4415</v>
      </c>
      <c r="M86" t="s">
        <v>287</v>
      </c>
      <c r="N86">
        <v>100</v>
      </c>
      <c r="O86" t="s">
        <v>408</v>
      </c>
      <c r="P86">
        <v>318.10000000000002</v>
      </c>
      <c r="Q86" t="s">
        <v>56</v>
      </c>
      <c r="R86" t="s">
        <v>151</v>
      </c>
      <c r="S86">
        <v>5</v>
      </c>
      <c r="T86">
        <v>4</v>
      </c>
      <c r="U86" t="s">
        <v>354</v>
      </c>
      <c r="W86">
        <v>3.3333333333333299</v>
      </c>
      <c r="X86">
        <v>6</v>
      </c>
      <c r="Y86">
        <v>11</v>
      </c>
      <c r="Z86">
        <v>1</v>
      </c>
      <c r="AA86">
        <v>155</v>
      </c>
      <c r="AB86" t="s">
        <v>66</v>
      </c>
      <c r="AC86" t="s">
        <v>62</v>
      </c>
      <c r="AD86" t="s">
        <v>282</v>
      </c>
      <c r="AE86" t="s">
        <v>283</v>
      </c>
      <c r="AF86">
        <v>3</v>
      </c>
      <c r="AG86">
        <v>89</v>
      </c>
      <c r="AH86" t="s">
        <v>613</v>
      </c>
      <c r="AI86" t="s">
        <v>614</v>
      </c>
      <c r="AJ86" t="s">
        <v>166</v>
      </c>
      <c r="AL86" t="s">
        <v>155</v>
      </c>
      <c r="AM86">
        <f>SUM( 11/4 )</f>
        <v>2.75</v>
      </c>
    </row>
    <row r="87" spans="1:39" x14ac:dyDescent="0.25">
      <c r="A87">
        <v>45080121</v>
      </c>
      <c r="B87" t="s">
        <v>362</v>
      </c>
      <c r="C87" s="4">
        <v>45080</v>
      </c>
      <c r="D87" s="5">
        <v>0.67013888888888884</v>
      </c>
      <c r="E87" t="s">
        <v>411</v>
      </c>
      <c r="F87" t="s">
        <v>93</v>
      </c>
      <c r="G87">
        <v>5</v>
      </c>
      <c r="H87" t="s">
        <v>94</v>
      </c>
      <c r="I87">
        <v>4991</v>
      </c>
      <c r="J87">
        <v>7</v>
      </c>
      <c r="K87" t="s">
        <v>368</v>
      </c>
      <c r="L87">
        <v>4415</v>
      </c>
      <c r="M87" t="s">
        <v>287</v>
      </c>
      <c r="N87">
        <v>100</v>
      </c>
      <c r="O87" t="s">
        <v>408</v>
      </c>
      <c r="P87">
        <v>318.10000000000002</v>
      </c>
      <c r="Q87" t="s">
        <v>50</v>
      </c>
      <c r="R87" t="s">
        <v>171</v>
      </c>
      <c r="S87">
        <v>60</v>
      </c>
      <c r="T87">
        <v>1</v>
      </c>
      <c r="U87" t="s">
        <v>305</v>
      </c>
      <c r="W87">
        <v>12</v>
      </c>
      <c r="X87">
        <v>9</v>
      </c>
      <c r="Y87">
        <v>12</v>
      </c>
      <c r="Z87">
        <v>0</v>
      </c>
      <c r="AA87">
        <v>168</v>
      </c>
      <c r="AC87" t="s">
        <v>168</v>
      </c>
      <c r="AD87" t="s">
        <v>129</v>
      </c>
      <c r="AE87" t="s">
        <v>179</v>
      </c>
      <c r="AG87">
        <v>99</v>
      </c>
      <c r="AH87" t="s">
        <v>607</v>
      </c>
      <c r="AI87" t="s">
        <v>608</v>
      </c>
      <c r="AJ87" t="s">
        <v>146</v>
      </c>
      <c r="AK87" t="s">
        <v>44</v>
      </c>
      <c r="AL87" t="s">
        <v>74</v>
      </c>
      <c r="AM87">
        <f>SUM( 8/1 )</f>
        <v>8</v>
      </c>
    </row>
    <row r="88" spans="1:39" x14ac:dyDescent="0.25">
      <c r="A88">
        <v>45080121</v>
      </c>
      <c r="B88" t="s">
        <v>362</v>
      </c>
      <c r="C88" s="4">
        <v>45080</v>
      </c>
      <c r="D88" s="5">
        <v>0.67013888888888884</v>
      </c>
      <c r="E88" t="s">
        <v>411</v>
      </c>
      <c r="F88" t="s">
        <v>93</v>
      </c>
      <c r="G88">
        <v>5</v>
      </c>
      <c r="H88" t="s">
        <v>94</v>
      </c>
      <c r="I88">
        <v>4991</v>
      </c>
      <c r="J88">
        <v>7</v>
      </c>
      <c r="K88" t="s">
        <v>368</v>
      </c>
      <c r="L88">
        <v>4415</v>
      </c>
      <c r="M88" t="s">
        <v>287</v>
      </c>
      <c r="N88">
        <v>100</v>
      </c>
      <c r="O88" t="s">
        <v>408</v>
      </c>
      <c r="P88">
        <v>318.10000000000002</v>
      </c>
      <c r="Q88" t="s">
        <v>123</v>
      </c>
      <c r="T88">
        <v>2</v>
      </c>
      <c r="U88" t="s">
        <v>277</v>
      </c>
      <c r="W88">
        <v>10</v>
      </c>
      <c r="X88">
        <v>5</v>
      </c>
      <c r="Y88">
        <v>11</v>
      </c>
      <c r="Z88">
        <v>7</v>
      </c>
      <c r="AA88">
        <v>161</v>
      </c>
      <c r="AD88" t="s">
        <v>180</v>
      </c>
      <c r="AE88" t="s">
        <v>188</v>
      </c>
      <c r="AF88">
        <v>5</v>
      </c>
      <c r="AG88">
        <v>97</v>
      </c>
      <c r="AH88" t="s">
        <v>609</v>
      </c>
      <c r="AI88" t="s">
        <v>610</v>
      </c>
      <c r="AJ88" t="s">
        <v>146</v>
      </c>
      <c r="AL88" t="s">
        <v>119</v>
      </c>
      <c r="AM88">
        <f>SUM( 4/1 )</f>
        <v>4</v>
      </c>
    </row>
    <row r="89" spans="1:39" x14ac:dyDescent="0.25">
      <c r="A89">
        <v>45080121</v>
      </c>
      <c r="B89" t="s">
        <v>362</v>
      </c>
      <c r="C89" s="4">
        <v>45080</v>
      </c>
      <c r="D89" s="5">
        <v>0.67013888888888884</v>
      </c>
      <c r="E89" t="s">
        <v>411</v>
      </c>
      <c r="F89" t="s">
        <v>93</v>
      </c>
      <c r="G89">
        <v>5</v>
      </c>
      <c r="H89" t="s">
        <v>94</v>
      </c>
      <c r="I89">
        <v>4991</v>
      </c>
      <c r="J89">
        <v>7</v>
      </c>
      <c r="K89" t="s">
        <v>368</v>
      </c>
      <c r="L89">
        <v>4415</v>
      </c>
      <c r="M89" t="s">
        <v>287</v>
      </c>
      <c r="N89">
        <v>100</v>
      </c>
      <c r="O89" t="s">
        <v>408</v>
      </c>
      <c r="P89">
        <v>318.10000000000002</v>
      </c>
      <c r="Q89" t="s">
        <v>123</v>
      </c>
      <c r="T89">
        <v>8</v>
      </c>
      <c r="U89" t="s">
        <v>186</v>
      </c>
      <c r="W89">
        <v>5.5</v>
      </c>
      <c r="X89">
        <v>8</v>
      </c>
      <c r="Y89">
        <v>10</v>
      </c>
      <c r="Z89">
        <v>6</v>
      </c>
      <c r="AA89">
        <v>146</v>
      </c>
      <c r="AD89" t="s">
        <v>187</v>
      </c>
      <c r="AE89" t="s">
        <v>276</v>
      </c>
      <c r="AG89">
        <v>77</v>
      </c>
      <c r="AH89" t="s">
        <v>619</v>
      </c>
      <c r="AI89" t="s">
        <v>620</v>
      </c>
      <c r="AJ89" t="s">
        <v>92</v>
      </c>
      <c r="AL89" t="s">
        <v>78</v>
      </c>
      <c r="AM89">
        <f>SUM( 10/1 )</f>
        <v>10</v>
      </c>
    </row>
    <row r="90" spans="1:39" x14ac:dyDescent="0.25">
      <c r="A90">
        <v>45080121</v>
      </c>
      <c r="B90" t="s">
        <v>362</v>
      </c>
      <c r="C90" s="4">
        <v>45080</v>
      </c>
      <c r="D90" s="5">
        <v>0.67013888888888884</v>
      </c>
      <c r="E90" t="s">
        <v>411</v>
      </c>
      <c r="F90" t="s">
        <v>93</v>
      </c>
      <c r="G90">
        <v>5</v>
      </c>
      <c r="H90" t="s">
        <v>94</v>
      </c>
      <c r="I90">
        <v>4991</v>
      </c>
      <c r="J90">
        <v>7</v>
      </c>
      <c r="K90" t="s">
        <v>368</v>
      </c>
      <c r="L90">
        <v>4415</v>
      </c>
      <c r="M90" t="s">
        <v>287</v>
      </c>
      <c r="N90">
        <v>100</v>
      </c>
      <c r="O90" t="s">
        <v>408</v>
      </c>
      <c r="P90">
        <v>318.10000000000002</v>
      </c>
      <c r="Q90" t="s">
        <v>69</v>
      </c>
      <c r="T90">
        <v>5</v>
      </c>
      <c r="U90" t="s">
        <v>387</v>
      </c>
      <c r="W90">
        <v>1.75</v>
      </c>
      <c r="X90">
        <v>6</v>
      </c>
      <c r="Y90">
        <v>10</v>
      </c>
      <c r="Z90">
        <v>11</v>
      </c>
      <c r="AA90">
        <v>151</v>
      </c>
      <c r="AB90" t="s">
        <v>42</v>
      </c>
      <c r="AD90" t="s">
        <v>275</v>
      </c>
      <c r="AE90" t="s">
        <v>145</v>
      </c>
      <c r="AG90">
        <v>82</v>
      </c>
      <c r="AH90" t="s">
        <v>615</v>
      </c>
      <c r="AI90" t="s">
        <v>616</v>
      </c>
      <c r="AJ90" t="s">
        <v>92</v>
      </c>
      <c r="AK90" t="s">
        <v>111</v>
      </c>
      <c r="AL90" t="s">
        <v>107</v>
      </c>
      <c r="AM90">
        <f>SUM( 5/2 )</f>
        <v>2.5</v>
      </c>
    </row>
    <row r="91" spans="1:39" x14ac:dyDescent="0.25">
      <c r="A91">
        <v>45080122</v>
      </c>
      <c r="B91" t="s">
        <v>362</v>
      </c>
      <c r="C91" s="4">
        <v>45080</v>
      </c>
      <c r="D91" s="5">
        <v>0.69444444444444442</v>
      </c>
      <c r="E91" t="s">
        <v>341</v>
      </c>
      <c r="F91" t="s">
        <v>39</v>
      </c>
      <c r="G91">
        <v>5</v>
      </c>
      <c r="H91" t="s">
        <v>40</v>
      </c>
      <c r="I91">
        <v>4621</v>
      </c>
      <c r="J91">
        <v>16</v>
      </c>
      <c r="K91" t="s">
        <v>366</v>
      </c>
      <c r="L91">
        <v>4428</v>
      </c>
      <c r="M91" t="s">
        <v>287</v>
      </c>
      <c r="N91">
        <v>100</v>
      </c>
      <c r="O91" t="s">
        <v>621</v>
      </c>
      <c r="P91">
        <v>305.60000000000002</v>
      </c>
      <c r="Q91" t="s">
        <v>41</v>
      </c>
      <c r="S91">
        <v>0</v>
      </c>
      <c r="T91">
        <v>1</v>
      </c>
      <c r="U91" t="s">
        <v>347</v>
      </c>
      <c r="W91">
        <v>3.5</v>
      </c>
      <c r="X91">
        <v>8</v>
      </c>
      <c r="Y91">
        <v>12</v>
      </c>
      <c r="Z91">
        <v>0</v>
      </c>
      <c r="AA91">
        <v>168</v>
      </c>
      <c r="AB91" t="s">
        <v>42</v>
      </c>
      <c r="AC91" t="s">
        <v>62</v>
      </c>
      <c r="AD91" t="s">
        <v>248</v>
      </c>
      <c r="AE91" t="s">
        <v>142</v>
      </c>
      <c r="AG91">
        <v>98</v>
      </c>
      <c r="AH91" t="s">
        <v>622</v>
      </c>
      <c r="AI91" t="s">
        <v>623</v>
      </c>
      <c r="AJ91" t="s">
        <v>92</v>
      </c>
      <c r="AK91" t="s">
        <v>122</v>
      </c>
      <c r="AL91" t="s">
        <v>106</v>
      </c>
      <c r="AM91">
        <f>SUM( 5/1 )</f>
        <v>5</v>
      </c>
    </row>
    <row r="92" spans="1:39" x14ac:dyDescent="0.25">
      <c r="A92">
        <v>45080122</v>
      </c>
      <c r="B92" t="s">
        <v>362</v>
      </c>
      <c r="C92" s="4">
        <v>45080</v>
      </c>
      <c r="D92" s="5">
        <v>0.69444444444444442</v>
      </c>
      <c r="E92" t="s">
        <v>341</v>
      </c>
      <c r="F92" t="s">
        <v>39</v>
      </c>
      <c r="G92">
        <v>5</v>
      </c>
      <c r="H92" t="s">
        <v>40</v>
      </c>
      <c r="I92">
        <v>4621</v>
      </c>
      <c r="J92">
        <v>16</v>
      </c>
      <c r="K92" t="s">
        <v>366</v>
      </c>
      <c r="L92">
        <v>4428</v>
      </c>
      <c r="M92" t="s">
        <v>287</v>
      </c>
      <c r="N92">
        <v>100</v>
      </c>
      <c r="O92" t="s">
        <v>621</v>
      </c>
      <c r="P92">
        <v>305.60000000000002</v>
      </c>
      <c r="Q92" t="s">
        <v>60</v>
      </c>
      <c r="R92" t="s">
        <v>114</v>
      </c>
      <c r="S92">
        <v>1.25</v>
      </c>
      <c r="T92">
        <v>7</v>
      </c>
      <c r="U92" t="s">
        <v>357</v>
      </c>
      <c r="W92">
        <v>9</v>
      </c>
      <c r="X92">
        <v>6</v>
      </c>
      <c r="Y92">
        <v>10</v>
      </c>
      <c r="Z92">
        <v>13</v>
      </c>
      <c r="AA92">
        <v>153</v>
      </c>
      <c r="AC92" t="s">
        <v>62</v>
      </c>
      <c r="AD92" t="s">
        <v>272</v>
      </c>
      <c r="AE92" t="s">
        <v>224</v>
      </c>
      <c r="AF92">
        <v>7</v>
      </c>
      <c r="AG92">
        <v>90</v>
      </c>
      <c r="AH92" t="s">
        <v>634</v>
      </c>
      <c r="AI92" t="s">
        <v>635</v>
      </c>
      <c r="AJ92" t="s">
        <v>156</v>
      </c>
      <c r="AL92" t="s">
        <v>138</v>
      </c>
      <c r="AM92">
        <f>SUM( 6/1 )</f>
        <v>6</v>
      </c>
    </row>
    <row r="93" spans="1:39" x14ac:dyDescent="0.25">
      <c r="A93">
        <v>45080122</v>
      </c>
      <c r="B93" t="s">
        <v>362</v>
      </c>
      <c r="C93" s="4">
        <v>45080</v>
      </c>
      <c r="D93" s="5">
        <v>0.69444444444444442</v>
      </c>
      <c r="E93" t="s">
        <v>341</v>
      </c>
      <c r="F93" t="s">
        <v>39</v>
      </c>
      <c r="G93">
        <v>5</v>
      </c>
      <c r="H93" t="s">
        <v>40</v>
      </c>
      <c r="I93">
        <v>4621</v>
      </c>
      <c r="J93">
        <v>16</v>
      </c>
      <c r="K93" t="s">
        <v>366</v>
      </c>
      <c r="L93">
        <v>4428</v>
      </c>
      <c r="M93" t="s">
        <v>287</v>
      </c>
      <c r="N93">
        <v>100</v>
      </c>
      <c r="O93" t="s">
        <v>621</v>
      </c>
      <c r="P93">
        <v>305.60000000000002</v>
      </c>
      <c r="Q93" t="s">
        <v>56</v>
      </c>
      <c r="R93" t="s">
        <v>103</v>
      </c>
      <c r="S93">
        <v>3.75</v>
      </c>
      <c r="T93">
        <v>14</v>
      </c>
      <c r="U93" t="s">
        <v>323</v>
      </c>
      <c r="W93">
        <v>6.5</v>
      </c>
      <c r="X93">
        <v>9</v>
      </c>
      <c r="Y93">
        <v>10</v>
      </c>
      <c r="Z93">
        <v>5</v>
      </c>
      <c r="AA93">
        <v>145</v>
      </c>
      <c r="AC93" t="s">
        <v>88</v>
      </c>
      <c r="AD93" t="s">
        <v>121</v>
      </c>
      <c r="AE93" t="s">
        <v>55</v>
      </c>
      <c r="AG93">
        <v>75</v>
      </c>
      <c r="AH93" t="s">
        <v>647</v>
      </c>
      <c r="AI93" t="s">
        <v>648</v>
      </c>
      <c r="AJ93" t="s">
        <v>165</v>
      </c>
      <c r="AL93" t="s">
        <v>74</v>
      </c>
      <c r="AM93">
        <f>SUM( 8/1 )</f>
        <v>8</v>
      </c>
    </row>
    <row r="94" spans="1:39" x14ac:dyDescent="0.25">
      <c r="A94">
        <v>45080122</v>
      </c>
      <c r="B94" t="s">
        <v>362</v>
      </c>
      <c r="C94" s="4">
        <v>45080</v>
      </c>
      <c r="D94" s="5">
        <v>0.69444444444444442</v>
      </c>
      <c r="E94" t="s">
        <v>341</v>
      </c>
      <c r="F94" t="s">
        <v>39</v>
      </c>
      <c r="G94">
        <v>5</v>
      </c>
      <c r="H94" t="s">
        <v>40</v>
      </c>
      <c r="I94">
        <v>4621</v>
      </c>
      <c r="J94">
        <v>16</v>
      </c>
      <c r="K94" t="s">
        <v>366</v>
      </c>
      <c r="L94">
        <v>4428</v>
      </c>
      <c r="M94" t="s">
        <v>287</v>
      </c>
      <c r="N94">
        <v>100</v>
      </c>
      <c r="O94" t="s">
        <v>621</v>
      </c>
      <c r="P94">
        <v>305.60000000000002</v>
      </c>
      <c r="Q94" t="s">
        <v>50</v>
      </c>
      <c r="R94" t="s">
        <v>92</v>
      </c>
      <c r="S94">
        <v>14.75</v>
      </c>
      <c r="T94">
        <v>13</v>
      </c>
      <c r="U94" t="s">
        <v>70</v>
      </c>
      <c r="W94">
        <v>28</v>
      </c>
      <c r="X94">
        <v>9</v>
      </c>
      <c r="Y94">
        <v>10</v>
      </c>
      <c r="Z94">
        <v>5</v>
      </c>
      <c r="AA94">
        <v>145</v>
      </c>
      <c r="AC94" t="s">
        <v>98</v>
      </c>
      <c r="AD94" t="s">
        <v>71</v>
      </c>
      <c r="AE94" t="s">
        <v>178</v>
      </c>
      <c r="AG94">
        <v>75</v>
      </c>
      <c r="AH94" t="s">
        <v>645</v>
      </c>
      <c r="AI94" t="s">
        <v>646</v>
      </c>
      <c r="AJ94" t="s">
        <v>125</v>
      </c>
      <c r="AL94" t="s">
        <v>49</v>
      </c>
      <c r="AM94">
        <f>SUM( 33/1 )</f>
        <v>33</v>
      </c>
    </row>
    <row r="95" spans="1:39" x14ac:dyDescent="0.25">
      <c r="A95">
        <v>45080122</v>
      </c>
      <c r="B95" t="s">
        <v>362</v>
      </c>
      <c r="C95" s="4">
        <v>45080</v>
      </c>
      <c r="D95" s="5">
        <v>0.69444444444444442</v>
      </c>
      <c r="E95" t="s">
        <v>341</v>
      </c>
      <c r="F95" t="s">
        <v>39</v>
      </c>
      <c r="G95">
        <v>5</v>
      </c>
      <c r="H95" t="s">
        <v>40</v>
      </c>
      <c r="I95">
        <v>4621</v>
      </c>
      <c r="J95">
        <v>16</v>
      </c>
      <c r="K95" t="s">
        <v>366</v>
      </c>
      <c r="L95">
        <v>4428</v>
      </c>
      <c r="M95" t="s">
        <v>287</v>
      </c>
      <c r="N95">
        <v>100</v>
      </c>
      <c r="O95" t="s">
        <v>621</v>
      </c>
      <c r="P95">
        <v>305.60000000000002</v>
      </c>
      <c r="Q95" t="s">
        <v>61</v>
      </c>
      <c r="R95" t="s">
        <v>116</v>
      </c>
      <c r="S95">
        <v>15.5</v>
      </c>
      <c r="T95">
        <v>4</v>
      </c>
      <c r="U95" t="s">
        <v>321</v>
      </c>
      <c r="W95">
        <v>10</v>
      </c>
      <c r="X95">
        <v>5</v>
      </c>
      <c r="Y95">
        <v>11</v>
      </c>
      <c r="Z95">
        <v>11</v>
      </c>
      <c r="AA95">
        <v>165</v>
      </c>
      <c r="AC95" t="s">
        <v>62</v>
      </c>
      <c r="AD95" t="s">
        <v>153</v>
      </c>
      <c r="AE95" t="s">
        <v>145</v>
      </c>
      <c r="AG95">
        <v>95</v>
      </c>
      <c r="AH95" t="s">
        <v>628</v>
      </c>
      <c r="AI95" t="s">
        <v>629</v>
      </c>
      <c r="AJ95" t="s">
        <v>221</v>
      </c>
      <c r="AL95" t="s">
        <v>74</v>
      </c>
      <c r="AM95">
        <f>SUM( 8/1 )</f>
        <v>8</v>
      </c>
    </row>
    <row r="96" spans="1:39" x14ac:dyDescent="0.25">
      <c r="A96">
        <v>45080122</v>
      </c>
      <c r="B96" t="s">
        <v>362</v>
      </c>
      <c r="C96" s="4">
        <v>45080</v>
      </c>
      <c r="D96" s="5">
        <v>0.69444444444444442</v>
      </c>
      <c r="E96" t="s">
        <v>341</v>
      </c>
      <c r="F96" t="s">
        <v>39</v>
      </c>
      <c r="G96">
        <v>5</v>
      </c>
      <c r="H96" t="s">
        <v>40</v>
      </c>
      <c r="I96">
        <v>4621</v>
      </c>
      <c r="J96">
        <v>16</v>
      </c>
      <c r="K96" t="s">
        <v>366</v>
      </c>
      <c r="L96">
        <v>4428</v>
      </c>
      <c r="M96" t="s">
        <v>287</v>
      </c>
      <c r="N96">
        <v>100</v>
      </c>
      <c r="O96" t="s">
        <v>621</v>
      </c>
      <c r="P96">
        <v>305.60000000000002</v>
      </c>
      <c r="Q96" t="s">
        <v>53</v>
      </c>
      <c r="R96" t="s">
        <v>116</v>
      </c>
      <c r="S96">
        <v>16.25</v>
      </c>
      <c r="T96">
        <v>10</v>
      </c>
      <c r="U96" t="s">
        <v>329</v>
      </c>
      <c r="W96">
        <v>5.5</v>
      </c>
      <c r="X96">
        <v>10</v>
      </c>
      <c r="Y96">
        <v>11</v>
      </c>
      <c r="Z96">
        <v>1</v>
      </c>
      <c r="AA96">
        <v>155</v>
      </c>
      <c r="AB96" t="s">
        <v>66</v>
      </c>
      <c r="AC96" t="s">
        <v>62</v>
      </c>
      <c r="AD96" t="s">
        <v>279</v>
      </c>
      <c r="AE96" t="s">
        <v>179</v>
      </c>
      <c r="AG96">
        <v>85</v>
      </c>
      <c r="AH96" t="s">
        <v>639</v>
      </c>
      <c r="AI96" t="s">
        <v>640</v>
      </c>
      <c r="AJ96" t="s">
        <v>47</v>
      </c>
      <c r="AK96" t="s">
        <v>44</v>
      </c>
      <c r="AL96" t="s">
        <v>85</v>
      </c>
      <c r="AM96">
        <f>SUM( 7/1 )</f>
        <v>7</v>
      </c>
    </row>
    <row r="97" spans="1:39" x14ac:dyDescent="0.25">
      <c r="A97">
        <v>45080122</v>
      </c>
      <c r="B97" t="s">
        <v>362</v>
      </c>
      <c r="C97" s="4">
        <v>45080</v>
      </c>
      <c r="D97" s="5">
        <v>0.69444444444444442</v>
      </c>
      <c r="E97" t="s">
        <v>341</v>
      </c>
      <c r="F97" t="s">
        <v>39</v>
      </c>
      <c r="G97">
        <v>5</v>
      </c>
      <c r="H97" t="s">
        <v>40</v>
      </c>
      <c r="I97">
        <v>4621</v>
      </c>
      <c r="J97">
        <v>16</v>
      </c>
      <c r="K97" t="s">
        <v>366</v>
      </c>
      <c r="L97">
        <v>4428</v>
      </c>
      <c r="M97" t="s">
        <v>287</v>
      </c>
      <c r="N97">
        <v>100</v>
      </c>
      <c r="O97" t="s">
        <v>621</v>
      </c>
      <c r="P97">
        <v>305.60000000000002</v>
      </c>
      <c r="Q97" t="s">
        <v>46</v>
      </c>
      <c r="R97" t="s">
        <v>131</v>
      </c>
      <c r="S97">
        <v>21</v>
      </c>
      <c r="T97">
        <v>6</v>
      </c>
      <c r="U97" t="s">
        <v>246</v>
      </c>
      <c r="W97">
        <v>14</v>
      </c>
      <c r="X97">
        <v>6</v>
      </c>
      <c r="Y97">
        <v>11</v>
      </c>
      <c r="Z97">
        <v>6</v>
      </c>
      <c r="AA97">
        <v>160</v>
      </c>
      <c r="AD97" t="s">
        <v>181</v>
      </c>
      <c r="AE97" t="s">
        <v>177</v>
      </c>
      <c r="AG97">
        <v>90</v>
      </c>
      <c r="AH97" t="s">
        <v>632</v>
      </c>
      <c r="AI97" t="s">
        <v>633</v>
      </c>
      <c r="AJ97" t="s">
        <v>47</v>
      </c>
      <c r="AL97" t="s">
        <v>90</v>
      </c>
      <c r="AM97">
        <f>SUM( 12/1 )</f>
        <v>12</v>
      </c>
    </row>
    <row r="98" spans="1:39" x14ac:dyDescent="0.25">
      <c r="A98">
        <v>45080122</v>
      </c>
      <c r="B98" t="s">
        <v>362</v>
      </c>
      <c r="C98" s="4">
        <v>45080</v>
      </c>
      <c r="D98" s="5">
        <v>0.69444444444444442</v>
      </c>
      <c r="E98" t="s">
        <v>341</v>
      </c>
      <c r="F98" t="s">
        <v>39</v>
      </c>
      <c r="G98">
        <v>5</v>
      </c>
      <c r="H98" t="s">
        <v>40</v>
      </c>
      <c r="I98">
        <v>4621</v>
      </c>
      <c r="J98">
        <v>16</v>
      </c>
      <c r="K98" t="s">
        <v>366</v>
      </c>
      <c r="L98">
        <v>4428</v>
      </c>
      <c r="M98" t="s">
        <v>287</v>
      </c>
      <c r="N98">
        <v>100</v>
      </c>
      <c r="O98" t="s">
        <v>621</v>
      </c>
      <c r="P98">
        <v>305.60000000000002</v>
      </c>
      <c r="Q98" t="s">
        <v>91</v>
      </c>
      <c r="R98" t="s">
        <v>75</v>
      </c>
      <c r="S98">
        <v>21.5</v>
      </c>
      <c r="T98">
        <v>16</v>
      </c>
      <c r="U98" t="s">
        <v>422</v>
      </c>
      <c r="W98">
        <v>18</v>
      </c>
      <c r="X98">
        <v>6</v>
      </c>
      <c r="Y98">
        <v>10</v>
      </c>
      <c r="Z98">
        <v>3</v>
      </c>
      <c r="AA98">
        <v>143</v>
      </c>
      <c r="AC98" t="s">
        <v>115</v>
      </c>
      <c r="AD98" t="s">
        <v>183</v>
      </c>
      <c r="AE98" t="s">
        <v>68</v>
      </c>
      <c r="AG98">
        <v>73</v>
      </c>
      <c r="AH98" t="s">
        <v>651</v>
      </c>
      <c r="AI98" t="s">
        <v>652</v>
      </c>
      <c r="AJ98" t="s">
        <v>96</v>
      </c>
      <c r="AL98" t="s">
        <v>90</v>
      </c>
      <c r="AM98">
        <f>SUM( 12/1 )</f>
        <v>12</v>
      </c>
    </row>
    <row r="99" spans="1:39" x14ac:dyDescent="0.25">
      <c r="A99">
        <v>45080122</v>
      </c>
      <c r="B99" t="s">
        <v>362</v>
      </c>
      <c r="C99" s="4">
        <v>45080</v>
      </c>
      <c r="D99" s="5">
        <v>0.69444444444444442</v>
      </c>
      <c r="E99" t="s">
        <v>341</v>
      </c>
      <c r="F99" t="s">
        <v>39</v>
      </c>
      <c r="G99">
        <v>5</v>
      </c>
      <c r="H99" t="s">
        <v>40</v>
      </c>
      <c r="I99">
        <v>4621</v>
      </c>
      <c r="J99">
        <v>16</v>
      </c>
      <c r="K99" t="s">
        <v>366</v>
      </c>
      <c r="L99">
        <v>4428</v>
      </c>
      <c r="M99" t="s">
        <v>287</v>
      </c>
      <c r="N99">
        <v>100</v>
      </c>
      <c r="O99" t="s">
        <v>621</v>
      </c>
      <c r="P99">
        <v>305.60000000000002</v>
      </c>
      <c r="Q99" t="s">
        <v>86</v>
      </c>
      <c r="R99" t="s">
        <v>135</v>
      </c>
      <c r="S99">
        <v>21.65</v>
      </c>
      <c r="T99">
        <v>3</v>
      </c>
      <c r="U99" t="s">
        <v>265</v>
      </c>
      <c r="W99">
        <v>11</v>
      </c>
      <c r="X99">
        <v>5</v>
      </c>
      <c r="Y99">
        <v>11</v>
      </c>
      <c r="Z99">
        <v>6</v>
      </c>
      <c r="AA99">
        <v>160</v>
      </c>
      <c r="AD99" t="s">
        <v>226</v>
      </c>
      <c r="AE99" t="s">
        <v>334</v>
      </c>
      <c r="AF99">
        <v>7</v>
      </c>
      <c r="AG99">
        <v>97</v>
      </c>
      <c r="AH99" t="s">
        <v>626</v>
      </c>
      <c r="AI99" t="s">
        <v>627</v>
      </c>
      <c r="AJ99" t="s">
        <v>96</v>
      </c>
      <c r="AL99" t="s">
        <v>74</v>
      </c>
      <c r="AM99">
        <f>SUM( 8/1 )</f>
        <v>8</v>
      </c>
    </row>
    <row r="100" spans="1:39" x14ac:dyDescent="0.25">
      <c r="A100">
        <v>45080122</v>
      </c>
      <c r="B100" t="s">
        <v>362</v>
      </c>
      <c r="C100" s="4">
        <v>45080</v>
      </c>
      <c r="D100" s="5">
        <v>0.69444444444444442</v>
      </c>
      <c r="E100" t="s">
        <v>341</v>
      </c>
      <c r="F100" t="s">
        <v>39</v>
      </c>
      <c r="G100">
        <v>5</v>
      </c>
      <c r="H100" t="s">
        <v>40</v>
      </c>
      <c r="I100">
        <v>4621</v>
      </c>
      <c r="J100">
        <v>16</v>
      </c>
      <c r="K100" t="s">
        <v>366</v>
      </c>
      <c r="L100">
        <v>4428</v>
      </c>
      <c r="M100" t="s">
        <v>287</v>
      </c>
      <c r="N100">
        <v>100</v>
      </c>
      <c r="O100" t="s">
        <v>621</v>
      </c>
      <c r="P100">
        <v>305.60000000000002</v>
      </c>
      <c r="Q100" t="s">
        <v>125</v>
      </c>
      <c r="R100" t="s">
        <v>99</v>
      </c>
      <c r="S100">
        <v>25.9</v>
      </c>
      <c r="T100">
        <v>8</v>
      </c>
      <c r="U100" t="s">
        <v>306</v>
      </c>
      <c r="W100">
        <v>40</v>
      </c>
      <c r="X100">
        <v>6</v>
      </c>
      <c r="Y100">
        <v>11</v>
      </c>
      <c r="Z100">
        <v>5</v>
      </c>
      <c r="AA100">
        <v>159</v>
      </c>
      <c r="AD100" t="s">
        <v>250</v>
      </c>
      <c r="AE100" t="s">
        <v>57</v>
      </c>
      <c r="AG100">
        <v>89</v>
      </c>
      <c r="AH100" t="s">
        <v>430</v>
      </c>
      <c r="AI100" t="s">
        <v>636</v>
      </c>
      <c r="AJ100" t="s">
        <v>165</v>
      </c>
      <c r="AL100" t="s">
        <v>76</v>
      </c>
      <c r="AM100">
        <f>SUM( 25/1 )</f>
        <v>25</v>
      </c>
    </row>
    <row r="101" spans="1:39" x14ac:dyDescent="0.25">
      <c r="A101">
        <v>45080122</v>
      </c>
      <c r="B101" t="s">
        <v>362</v>
      </c>
      <c r="C101" s="4">
        <v>45080</v>
      </c>
      <c r="D101" s="5">
        <v>0.69444444444444442</v>
      </c>
      <c r="E101" t="s">
        <v>341</v>
      </c>
      <c r="F101" t="s">
        <v>39</v>
      </c>
      <c r="G101">
        <v>5</v>
      </c>
      <c r="H101" t="s">
        <v>40</v>
      </c>
      <c r="I101">
        <v>4621</v>
      </c>
      <c r="J101">
        <v>16</v>
      </c>
      <c r="K101" t="s">
        <v>366</v>
      </c>
      <c r="L101">
        <v>4428</v>
      </c>
      <c r="M101" t="s">
        <v>287</v>
      </c>
      <c r="N101">
        <v>100</v>
      </c>
      <c r="O101" t="s">
        <v>621</v>
      </c>
      <c r="P101">
        <v>305.60000000000002</v>
      </c>
      <c r="Q101" t="s">
        <v>92</v>
      </c>
      <c r="R101" t="s">
        <v>137</v>
      </c>
      <c r="S101">
        <v>51.9</v>
      </c>
      <c r="T101">
        <v>5</v>
      </c>
      <c r="U101" t="s">
        <v>356</v>
      </c>
      <c r="W101">
        <v>22</v>
      </c>
      <c r="X101">
        <v>5</v>
      </c>
      <c r="Y101">
        <v>11</v>
      </c>
      <c r="Z101">
        <v>2</v>
      </c>
      <c r="AA101">
        <v>156</v>
      </c>
      <c r="AD101" t="s">
        <v>272</v>
      </c>
      <c r="AE101" t="s">
        <v>240</v>
      </c>
      <c r="AF101">
        <v>5</v>
      </c>
      <c r="AG101">
        <v>91</v>
      </c>
      <c r="AH101" t="s">
        <v>630</v>
      </c>
      <c r="AI101" t="s">
        <v>631</v>
      </c>
      <c r="AJ101" t="s">
        <v>96</v>
      </c>
      <c r="AL101" t="s">
        <v>112</v>
      </c>
      <c r="AM101">
        <f>SUM( 14/1 )</f>
        <v>14</v>
      </c>
    </row>
    <row r="102" spans="1:39" x14ac:dyDescent="0.25">
      <c r="A102">
        <v>45080122</v>
      </c>
      <c r="B102" t="s">
        <v>362</v>
      </c>
      <c r="C102" s="4">
        <v>45080</v>
      </c>
      <c r="D102" s="5">
        <v>0.69444444444444442</v>
      </c>
      <c r="E102" t="s">
        <v>341</v>
      </c>
      <c r="F102" t="s">
        <v>39</v>
      </c>
      <c r="G102">
        <v>5</v>
      </c>
      <c r="H102" t="s">
        <v>40</v>
      </c>
      <c r="I102">
        <v>4621</v>
      </c>
      <c r="J102">
        <v>16</v>
      </c>
      <c r="K102" t="s">
        <v>366</v>
      </c>
      <c r="L102">
        <v>4428</v>
      </c>
      <c r="M102" t="s">
        <v>287</v>
      </c>
      <c r="N102">
        <v>100</v>
      </c>
      <c r="O102" t="s">
        <v>621</v>
      </c>
      <c r="P102">
        <v>305.60000000000002</v>
      </c>
      <c r="Q102" t="s">
        <v>69</v>
      </c>
      <c r="T102">
        <v>2</v>
      </c>
      <c r="U102" t="s">
        <v>426</v>
      </c>
      <c r="W102">
        <v>11</v>
      </c>
      <c r="X102">
        <v>7</v>
      </c>
      <c r="Y102">
        <v>11</v>
      </c>
      <c r="Z102">
        <v>13</v>
      </c>
      <c r="AA102">
        <v>167</v>
      </c>
      <c r="AD102" t="s">
        <v>132</v>
      </c>
      <c r="AE102" t="s">
        <v>133</v>
      </c>
      <c r="AG102">
        <v>97</v>
      </c>
      <c r="AH102" t="s">
        <v>624</v>
      </c>
      <c r="AI102" t="s">
        <v>625</v>
      </c>
      <c r="AJ102" t="s">
        <v>102</v>
      </c>
      <c r="AK102" t="s">
        <v>44</v>
      </c>
      <c r="AL102" t="s">
        <v>90</v>
      </c>
      <c r="AM102">
        <f>SUM( 12/1 )</f>
        <v>12</v>
      </c>
    </row>
    <row r="103" spans="1:39" x14ac:dyDescent="0.25">
      <c r="A103">
        <v>45080122</v>
      </c>
      <c r="B103" t="s">
        <v>362</v>
      </c>
      <c r="C103" s="4">
        <v>45080</v>
      </c>
      <c r="D103" s="5">
        <v>0.69444444444444442</v>
      </c>
      <c r="E103" t="s">
        <v>341</v>
      </c>
      <c r="F103" t="s">
        <v>39</v>
      </c>
      <c r="G103">
        <v>5</v>
      </c>
      <c r="H103" t="s">
        <v>40</v>
      </c>
      <c r="I103">
        <v>4621</v>
      </c>
      <c r="J103">
        <v>16</v>
      </c>
      <c r="K103" t="s">
        <v>366</v>
      </c>
      <c r="L103">
        <v>4428</v>
      </c>
      <c r="M103" t="s">
        <v>287</v>
      </c>
      <c r="N103">
        <v>100</v>
      </c>
      <c r="O103" t="s">
        <v>621</v>
      </c>
      <c r="P103">
        <v>305.60000000000002</v>
      </c>
      <c r="Q103" t="s">
        <v>69</v>
      </c>
      <c r="T103">
        <v>9</v>
      </c>
      <c r="U103" t="s">
        <v>326</v>
      </c>
      <c r="W103">
        <v>10</v>
      </c>
      <c r="X103">
        <v>6</v>
      </c>
      <c r="Y103">
        <v>11</v>
      </c>
      <c r="Z103">
        <v>4</v>
      </c>
      <c r="AA103">
        <v>158</v>
      </c>
      <c r="AC103" t="s">
        <v>141</v>
      </c>
      <c r="AD103" t="s">
        <v>225</v>
      </c>
      <c r="AE103" t="s">
        <v>176</v>
      </c>
      <c r="AG103">
        <v>88</v>
      </c>
      <c r="AH103" t="s">
        <v>637</v>
      </c>
      <c r="AI103" t="s">
        <v>638</v>
      </c>
      <c r="AJ103" t="s">
        <v>146</v>
      </c>
      <c r="AL103" t="s">
        <v>78</v>
      </c>
      <c r="AM103">
        <f>SUM( 10/1 )</f>
        <v>10</v>
      </c>
    </row>
    <row r="104" spans="1:39" x14ac:dyDescent="0.25">
      <c r="A104">
        <v>45080122</v>
      </c>
      <c r="B104" t="s">
        <v>362</v>
      </c>
      <c r="C104" s="4">
        <v>45080</v>
      </c>
      <c r="D104" s="5">
        <v>0.69444444444444442</v>
      </c>
      <c r="E104" t="s">
        <v>341</v>
      </c>
      <c r="F104" t="s">
        <v>39</v>
      </c>
      <c r="G104">
        <v>5</v>
      </c>
      <c r="H104" t="s">
        <v>40</v>
      </c>
      <c r="I104">
        <v>4621</v>
      </c>
      <c r="J104">
        <v>16</v>
      </c>
      <c r="K104" t="s">
        <v>366</v>
      </c>
      <c r="L104">
        <v>4428</v>
      </c>
      <c r="M104" t="s">
        <v>287</v>
      </c>
      <c r="N104">
        <v>100</v>
      </c>
      <c r="O104" t="s">
        <v>621</v>
      </c>
      <c r="P104">
        <v>305.60000000000002</v>
      </c>
      <c r="Q104" t="s">
        <v>69</v>
      </c>
      <c r="T104">
        <v>11</v>
      </c>
      <c r="U104" t="s">
        <v>432</v>
      </c>
      <c r="W104">
        <v>40</v>
      </c>
      <c r="X104">
        <v>6</v>
      </c>
      <c r="Y104">
        <v>10</v>
      </c>
      <c r="Z104">
        <v>11</v>
      </c>
      <c r="AA104">
        <v>151</v>
      </c>
      <c r="AD104" t="s">
        <v>121</v>
      </c>
      <c r="AE104" t="s">
        <v>172</v>
      </c>
      <c r="AF104">
        <v>3</v>
      </c>
      <c r="AG104">
        <v>84</v>
      </c>
      <c r="AH104" t="s">
        <v>641</v>
      </c>
      <c r="AI104" t="s">
        <v>642</v>
      </c>
      <c r="AJ104" t="s">
        <v>165</v>
      </c>
      <c r="AL104" t="s">
        <v>76</v>
      </c>
      <c r="AM104">
        <f>SUM( 25/1 )</f>
        <v>25</v>
      </c>
    </row>
    <row r="105" spans="1:39" x14ac:dyDescent="0.25">
      <c r="A105">
        <v>45080122</v>
      </c>
      <c r="B105" t="s">
        <v>362</v>
      </c>
      <c r="C105" s="4">
        <v>45080</v>
      </c>
      <c r="D105" s="5">
        <v>0.69444444444444442</v>
      </c>
      <c r="E105" t="s">
        <v>341</v>
      </c>
      <c r="F105" t="s">
        <v>39</v>
      </c>
      <c r="G105">
        <v>5</v>
      </c>
      <c r="H105" t="s">
        <v>40</v>
      </c>
      <c r="I105">
        <v>4621</v>
      </c>
      <c r="J105">
        <v>16</v>
      </c>
      <c r="K105" t="s">
        <v>366</v>
      </c>
      <c r="L105">
        <v>4428</v>
      </c>
      <c r="M105" t="s">
        <v>287</v>
      </c>
      <c r="N105">
        <v>100</v>
      </c>
      <c r="O105" t="s">
        <v>621</v>
      </c>
      <c r="P105">
        <v>305.60000000000002</v>
      </c>
      <c r="Q105" t="s">
        <v>69</v>
      </c>
      <c r="T105">
        <v>12</v>
      </c>
      <c r="U105" t="s">
        <v>379</v>
      </c>
      <c r="W105">
        <v>22</v>
      </c>
      <c r="X105">
        <v>5</v>
      </c>
      <c r="Y105">
        <v>10</v>
      </c>
      <c r="Z105">
        <v>9</v>
      </c>
      <c r="AA105">
        <v>149</v>
      </c>
      <c r="AD105" t="s">
        <v>365</v>
      </c>
      <c r="AE105" t="s">
        <v>48</v>
      </c>
      <c r="AG105">
        <v>79</v>
      </c>
      <c r="AH105" t="s">
        <v>643</v>
      </c>
      <c r="AI105" t="s">
        <v>644</v>
      </c>
      <c r="AJ105" t="s">
        <v>92</v>
      </c>
      <c r="AL105" t="s">
        <v>76</v>
      </c>
      <c r="AM105">
        <f>SUM( 25/1 )</f>
        <v>25</v>
      </c>
    </row>
    <row r="106" spans="1:39" x14ac:dyDescent="0.25">
      <c r="A106">
        <v>45080122</v>
      </c>
      <c r="B106" t="s">
        <v>362</v>
      </c>
      <c r="C106" s="4">
        <v>45080</v>
      </c>
      <c r="D106" s="5">
        <v>0.69444444444444442</v>
      </c>
      <c r="E106" t="s">
        <v>341</v>
      </c>
      <c r="F106" t="s">
        <v>39</v>
      </c>
      <c r="G106">
        <v>5</v>
      </c>
      <c r="H106" t="s">
        <v>40</v>
      </c>
      <c r="I106">
        <v>4621</v>
      </c>
      <c r="J106">
        <v>16</v>
      </c>
      <c r="K106" t="s">
        <v>366</v>
      </c>
      <c r="L106">
        <v>4428</v>
      </c>
      <c r="M106" t="s">
        <v>287</v>
      </c>
      <c r="N106">
        <v>100</v>
      </c>
      <c r="O106" t="s">
        <v>621</v>
      </c>
      <c r="P106">
        <v>305.60000000000002</v>
      </c>
      <c r="Q106" t="s">
        <v>69</v>
      </c>
      <c r="T106">
        <v>15</v>
      </c>
      <c r="U106" t="s">
        <v>370</v>
      </c>
      <c r="W106">
        <v>18</v>
      </c>
      <c r="X106">
        <v>4</v>
      </c>
      <c r="Y106">
        <v>9</v>
      </c>
      <c r="Z106">
        <v>12</v>
      </c>
      <c r="AA106">
        <v>138</v>
      </c>
      <c r="AD106" t="s">
        <v>71</v>
      </c>
      <c r="AE106" t="s">
        <v>72</v>
      </c>
      <c r="AF106">
        <v>5</v>
      </c>
      <c r="AG106">
        <v>79</v>
      </c>
      <c r="AH106" t="s">
        <v>649</v>
      </c>
      <c r="AI106" t="s">
        <v>650</v>
      </c>
      <c r="AJ106" t="s">
        <v>96</v>
      </c>
      <c r="AL106" t="s">
        <v>49</v>
      </c>
      <c r="AM106">
        <f>SUM( 33/1 )</f>
        <v>33</v>
      </c>
    </row>
    <row r="107" spans="1:39" x14ac:dyDescent="0.25">
      <c r="A107">
        <v>45080123</v>
      </c>
      <c r="B107" t="s">
        <v>653</v>
      </c>
      <c r="C107" s="4">
        <v>45080</v>
      </c>
      <c r="D107" s="5">
        <v>0.73263888888888884</v>
      </c>
      <c r="E107" t="s">
        <v>654</v>
      </c>
      <c r="G107">
        <v>6</v>
      </c>
      <c r="H107" t="s">
        <v>228</v>
      </c>
      <c r="I107">
        <v>3245</v>
      </c>
      <c r="J107">
        <v>14</v>
      </c>
      <c r="K107" t="s">
        <v>655</v>
      </c>
      <c r="L107">
        <v>2200</v>
      </c>
      <c r="M107" t="s">
        <v>656</v>
      </c>
      <c r="N107">
        <v>55</v>
      </c>
      <c r="O107" t="s">
        <v>657</v>
      </c>
      <c r="P107">
        <v>126.28</v>
      </c>
      <c r="Q107" t="s">
        <v>41</v>
      </c>
      <c r="S107">
        <v>0</v>
      </c>
      <c r="T107">
        <v>2</v>
      </c>
      <c r="U107" t="s">
        <v>663</v>
      </c>
      <c r="V107" t="s">
        <v>161</v>
      </c>
      <c r="W107">
        <v>3.3333333333333299</v>
      </c>
      <c r="X107">
        <v>4</v>
      </c>
      <c r="Y107">
        <v>10</v>
      </c>
      <c r="Z107">
        <v>0</v>
      </c>
      <c r="AA107">
        <v>140</v>
      </c>
      <c r="AB107" t="s">
        <v>66</v>
      </c>
      <c r="AD107" t="s">
        <v>664</v>
      </c>
      <c r="AE107" t="s">
        <v>665</v>
      </c>
      <c r="AG107">
        <v>55</v>
      </c>
      <c r="AH107" t="s">
        <v>666</v>
      </c>
      <c r="AI107" t="s">
        <v>667</v>
      </c>
      <c r="AJ107" t="s">
        <v>668</v>
      </c>
      <c r="AK107" t="s">
        <v>149</v>
      </c>
      <c r="AL107" t="s">
        <v>119</v>
      </c>
      <c r="AM107">
        <f>SUM( 4/1 )</f>
        <v>4</v>
      </c>
    </row>
    <row r="108" spans="1:39" x14ac:dyDescent="0.25">
      <c r="A108">
        <v>45080123</v>
      </c>
      <c r="B108" t="s">
        <v>653</v>
      </c>
      <c r="C108" s="4">
        <v>45080</v>
      </c>
      <c r="D108" s="5">
        <v>0.73263888888888884</v>
      </c>
      <c r="E108" t="s">
        <v>654</v>
      </c>
      <c r="G108">
        <v>6</v>
      </c>
      <c r="H108" t="s">
        <v>228</v>
      </c>
      <c r="I108">
        <v>3245</v>
      </c>
      <c r="J108">
        <v>14</v>
      </c>
      <c r="K108" t="s">
        <v>655</v>
      </c>
      <c r="L108">
        <v>2200</v>
      </c>
      <c r="M108" t="s">
        <v>656</v>
      </c>
      <c r="N108">
        <v>55</v>
      </c>
      <c r="O108" t="s">
        <v>657</v>
      </c>
      <c r="P108">
        <v>126.28</v>
      </c>
      <c r="Q108" t="s">
        <v>60</v>
      </c>
      <c r="R108" t="s">
        <v>152</v>
      </c>
      <c r="S108">
        <v>2.75</v>
      </c>
      <c r="T108">
        <v>14</v>
      </c>
      <c r="U108" t="s">
        <v>729</v>
      </c>
      <c r="V108" t="s">
        <v>41</v>
      </c>
      <c r="W108">
        <v>6.5</v>
      </c>
      <c r="X108">
        <v>3</v>
      </c>
      <c r="Y108">
        <v>8</v>
      </c>
      <c r="Z108">
        <v>13</v>
      </c>
      <c r="AA108">
        <v>125</v>
      </c>
      <c r="AD108" t="s">
        <v>730</v>
      </c>
      <c r="AE108" t="s">
        <v>731</v>
      </c>
      <c r="AG108">
        <v>53</v>
      </c>
      <c r="AH108" t="s">
        <v>732</v>
      </c>
      <c r="AI108" t="s">
        <v>733</v>
      </c>
      <c r="AJ108" t="s">
        <v>92</v>
      </c>
      <c r="AL108" t="s">
        <v>74</v>
      </c>
      <c r="AM108">
        <f>SUM( 8/1 )</f>
        <v>8</v>
      </c>
    </row>
    <row r="109" spans="1:39" x14ac:dyDescent="0.25">
      <c r="A109">
        <v>45080123</v>
      </c>
      <c r="B109" t="s">
        <v>653</v>
      </c>
      <c r="C109" s="4">
        <v>45080</v>
      </c>
      <c r="D109" s="5">
        <v>0.73263888888888884</v>
      </c>
      <c r="E109" t="s">
        <v>654</v>
      </c>
      <c r="G109">
        <v>6</v>
      </c>
      <c r="H109" t="s">
        <v>228</v>
      </c>
      <c r="I109">
        <v>3245</v>
      </c>
      <c r="J109">
        <v>14</v>
      </c>
      <c r="K109" t="s">
        <v>655</v>
      </c>
      <c r="L109">
        <v>2200</v>
      </c>
      <c r="M109" t="s">
        <v>656</v>
      </c>
      <c r="N109">
        <v>55</v>
      </c>
      <c r="O109" t="s">
        <v>657</v>
      </c>
      <c r="P109">
        <v>126.28</v>
      </c>
      <c r="Q109" t="s">
        <v>56</v>
      </c>
      <c r="R109" t="s">
        <v>54</v>
      </c>
      <c r="S109">
        <v>4.5</v>
      </c>
      <c r="T109">
        <v>8</v>
      </c>
      <c r="U109" t="s">
        <v>696</v>
      </c>
      <c r="V109" t="s">
        <v>60</v>
      </c>
      <c r="W109">
        <v>28</v>
      </c>
      <c r="X109">
        <v>4</v>
      </c>
      <c r="Y109">
        <v>9</v>
      </c>
      <c r="Z109">
        <v>5</v>
      </c>
      <c r="AA109">
        <v>131</v>
      </c>
      <c r="AD109" t="s">
        <v>697</v>
      </c>
      <c r="AE109" t="s">
        <v>698</v>
      </c>
      <c r="AG109">
        <v>46</v>
      </c>
      <c r="AH109" t="s">
        <v>699</v>
      </c>
      <c r="AI109" t="s">
        <v>700</v>
      </c>
      <c r="AJ109" t="s">
        <v>43</v>
      </c>
      <c r="AL109" t="s">
        <v>112</v>
      </c>
      <c r="AM109">
        <f>SUM( 14/1 )</f>
        <v>14</v>
      </c>
    </row>
    <row r="110" spans="1:39" x14ac:dyDescent="0.25">
      <c r="A110">
        <v>45080123</v>
      </c>
      <c r="B110" t="s">
        <v>653</v>
      </c>
      <c r="C110" s="4">
        <v>45080</v>
      </c>
      <c r="D110" s="5">
        <v>0.73263888888888884</v>
      </c>
      <c r="E110" t="s">
        <v>654</v>
      </c>
      <c r="G110">
        <v>6</v>
      </c>
      <c r="H110" t="s">
        <v>228</v>
      </c>
      <c r="I110">
        <v>3245</v>
      </c>
      <c r="J110">
        <v>14</v>
      </c>
      <c r="K110" t="s">
        <v>655</v>
      </c>
      <c r="L110">
        <v>2200</v>
      </c>
      <c r="M110" t="s">
        <v>656</v>
      </c>
      <c r="N110">
        <v>55</v>
      </c>
      <c r="O110" t="s">
        <v>657</v>
      </c>
      <c r="P110">
        <v>126.28</v>
      </c>
      <c r="Q110" t="s">
        <v>50</v>
      </c>
      <c r="R110" t="s">
        <v>114</v>
      </c>
      <c r="S110">
        <v>5.75</v>
      </c>
      <c r="T110">
        <v>7</v>
      </c>
      <c r="U110" t="s">
        <v>690</v>
      </c>
      <c r="V110" t="s">
        <v>56</v>
      </c>
      <c r="W110">
        <v>40</v>
      </c>
      <c r="X110">
        <v>5</v>
      </c>
      <c r="Y110">
        <v>9</v>
      </c>
      <c r="Z110">
        <v>6</v>
      </c>
      <c r="AA110">
        <v>132</v>
      </c>
      <c r="AC110" t="s">
        <v>73</v>
      </c>
      <c r="AD110" t="s">
        <v>691</v>
      </c>
      <c r="AE110" t="s">
        <v>692</v>
      </c>
      <c r="AG110">
        <v>47</v>
      </c>
      <c r="AH110" t="s">
        <v>693</v>
      </c>
      <c r="AI110" t="s">
        <v>694</v>
      </c>
      <c r="AJ110" t="s">
        <v>695</v>
      </c>
      <c r="AL110" t="s">
        <v>112</v>
      </c>
      <c r="AM110">
        <f>SUM( 14/1 )</f>
        <v>14</v>
      </c>
    </row>
    <row r="111" spans="1:39" x14ac:dyDescent="0.25">
      <c r="A111">
        <v>45080123</v>
      </c>
      <c r="B111" t="s">
        <v>653</v>
      </c>
      <c r="C111" s="4">
        <v>45080</v>
      </c>
      <c r="D111" s="5">
        <v>0.73263888888888884</v>
      </c>
      <c r="E111" t="s">
        <v>654</v>
      </c>
      <c r="G111">
        <v>6</v>
      </c>
      <c r="H111" t="s">
        <v>228</v>
      </c>
      <c r="I111">
        <v>3245</v>
      </c>
      <c r="J111">
        <v>14</v>
      </c>
      <c r="K111" t="s">
        <v>655</v>
      </c>
      <c r="L111">
        <v>2200</v>
      </c>
      <c r="M111" t="s">
        <v>656</v>
      </c>
      <c r="N111">
        <v>55</v>
      </c>
      <c r="O111" t="s">
        <v>657</v>
      </c>
      <c r="P111">
        <v>126.28</v>
      </c>
      <c r="Q111" t="s">
        <v>61</v>
      </c>
      <c r="R111" t="s">
        <v>198</v>
      </c>
      <c r="S111">
        <v>5.8</v>
      </c>
      <c r="T111">
        <v>6</v>
      </c>
      <c r="U111" t="s">
        <v>685</v>
      </c>
      <c r="V111" t="s">
        <v>61</v>
      </c>
      <c r="W111">
        <v>10</v>
      </c>
      <c r="X111">
        <v>6</v>
      </c>
      <c r="Y111">
        <v>9</v>
      </c>
      <c r="Z111">
        <v>5</v>
      </c>
      <c r="AA111">
        <v>131</v>
      </c>
      <c r="AC111" t="s">
        <v>79</v>
      </c>
      <c r="AD111" t="s">
        <v>686</v>
      </c>
      <c r="AE111" t="s">
        <v>687</v>
      </c>
      <c r="AF111">
        <v>3</v>
      </c>
      <c r="AG111">
        <v>49</v>
      </c>
      <c r="AH111" t="s">
        <v>688</v>
      </c>
      <c r="AI111" t="s">
        <v>689</v>
      </c>
      <c r="AJ111" t="s">
        <v>146</v>
      </c>
      <c r="AL111" t="s">
        <v>90</v>
      </c>
      <c r="AM111">
        <f>SUM( 12/1 )</f>
        <v>12</v>
      </c>
    </row>
    <row r="112" spans="1:39" x14ac:dyDescent="0.25">
      <c r="A112">
        <v>45080123</v>
      </c>
      <c r="B112" t="s">
        <v>653</v>
      </c>
      <c r="C112" s="4">
        <v>45080</v>
      </c>
      <c r="D112" s="5">
        <v>0.73263888888888884</v>
      </c>
      <c r="E112" t="s">
        <v>654</v>
      </c>
      <c r="G112">
        <v>6</v>
      </c>
      <c r="H112" t="s">
        <v>228</v>
      </c>
      <c r="I112">
        <v>3245</v>
      </c>
      <c r="J112">
        <v>14</v>
      </c>
      <c r="K112" t="s">
        <v>655</v>
      </c>
      <c r="L112">
        <v>2200</v>
      </c>
      <c r="M112" t="s">
        <v>656</v>
      </c>
      <c r="N112">
        <v>55</v>
      </c>
      <c r="O112" t="s">
        <v>657</v>
      </c>
      <c r="P112">
        <v>126.28</v>
      </c>
      <c r="Q112" t="s">
        <v>53</v>
      </c>
      <c r="R112" t="s">
        <v>75</v>
      </c>
      <c r="S112">
        <v>6.3</v>
      </c>
      <c r="T112">
        <v>13</v>
      </c>
      <c r="U112" t="s">
        <v>723</v>
      </c>
      <c r="V112" t="s">
        <v>125</v>
      </c>
      <c r="W112">
        <v>22</v>
      </c>
      <c r="X112">
        <v>3</v>
      </c>
      <c r="Y112">
        <v>8</v>
      </c>
      <c r="Z112">
        <v>13</v>
      </c>
      <c r="AA112">
        <v>125</v>
      </c>
      <c r="AD112" t="s">
        <v>724</v>
      </c>
      <c r="AE112" t="s">
        <v>725</v>
      </c>
      <c r="AG112">
        <v>53</v>
      </c>
      <c r="AH112" t="s">
        <v>726</v>
      </c>
      <c r="AI112" t="s">
        <v>727</v>
      </c>
      <c r="AJ112" t="s">
        <v>728</v>
      </c>
      <c r="AK112" t="s">
        <v>84</v>
      </c>
      <c r="AL112" t="s">
        <v>78</v>
      </c>
      <c r="AM112">
        <f>SUM( 10/1 )</f>
        <v>10</v>
      </c>
    </row>
    <row r="113" spans="1:39" x14ac:dyDescent="0.25">
      <c r="A113">
        <v>45080123</v>
      </c>
      <c r="B113" t="s">
        <v>653</v>
      </c>
      <c r="C113" s="4">
        <v>45080</v>
      </c>
      <c r="D113" s="5">
        <v>0.73263888888888884</v>
      </c>
      <c r="E113" t="s">
        <v>654</v>
      </c>
      <c r="G113">
        <v>6</v>
      </c>
      <c r="H113" t="s">
        <v>228</v>
      </c>
      <c r="I113">
        <v>3245</v>
      </c>
      <c r="J113">
        <v>14</v>
      </c>
      <c r="K113" t="s">
        <v>655</v>
      </c>
      <c r="L113">
        <v>2200</v>
      </c>
      <c r="M113" t="s">
        <v>656</v>
      </c>
      <c r="N113">
        <v>55</v>
      </c>
      <c r="O113" t="s">
        <v>657</v>
      </c>
      <c r="P113">
        <v>126.28</v>
      </c>
      <c r="Q113" t="s">
        <v>46</v>
      </c>
      <c r="R113" t="s">
        <v>116</v>
      </c>
      <c r="S113">
        <v>7.05</v>
      </c>
      <c r="T113">
        <v>4</v>
      </c>
      <c r="U113" t="s">
        <v>674</v>
      </c>
      <c r="V113" t="s">
        <v>92</v>
      </c>
      <c r="W113">
        <v>25</v>
      </c>
      <c r="X113">
        <v>8</v>
      </c>
      <c r="Y113">
        <v>9</v>
      </c>
      <c r="Z113">
        <v>5</v>
      </c>
      <c r="AA113">
        <v>131</v>
      </c>
      <c r="AC113" t="s">
        <v>88</v>
      </c>
      <c r="AD113" t="s">
        <v>675</v>
      </c>
      <c r="AE113" t="s">
        <v>676</v>
      </c>
      <c r="AF113">
        <v>5</v>
      </c>
      <c r="AG113">
        <v>51</v>
      </c>
      <c r="AH113" t="s">
        <v>677</v>
      </c>
      <c r="AI113" t="s">
        <v>678</v>
      </c>
      <c r="AJ113" t="s">
        <v>221</v>
      </c>
      <c r="AK113" t="s">
        <v>111</v>
      </c>
      <c r="AL113" t="s">
        <v>76</v>
      </c>
      <c r="AM113">
        <f>SUM( 25/1 )</f>
        <v>25</v>
      </c>
    </row>
    <row r="114" spans="1:39" x14ac:dyDescent="0.25">
      <c r="A114">
        <v>45080123</v>
      </c>
      <c r="B114" t="s">
        <v>653</v>
      </c>
      <c r="C114" s="4">
        <v>45080</v>
      </c>
      <c r="D114" s="5">
        <v>0.73263888888888884</v>
      </c>
      <c r="E114" t="s">
        <v>654</v>
      </c>
      <c r="G114">
        <v>6</v>
      </c>
      <c r="H114" t="s">
        <v>228</v>
      </c>
      <c r="I114">
        <v>3245</v>
      </c>
      <c r="J114">
        <v>14</v>
      </c>
      <c r="K114" t="s">
        <v>655</v>
      </c>
      <c r="L114">
        <v>2200</v>
      </c>
      <c r="M114" t="s">
        <v>656</v>
      </c>
      <c r="N114">
        <v>55</v>
      </c>
      <c r="O114" t="s">
        <v>657</v>
      </c>
      <c r="P114">
        <v>126.28</v>
      </c>
      <c r="Q114" t="s">
        <v>91</v>
      </c>
      <c r="R114" t="s">
        <v>210</v>
      </c>
      <c r="S114">
        <v>7.07</v>
      </c>
      <c r="T114">
        <v>5</v>
      </c>
      <c r="U114" t="s">
        <v>679</v>
      </c>
      <c r="V114" t="s">
        <v>46</v>
      </c>
      <c r="W114">
        <v>28</v>
      </c>
      <c r="X114">
        <v>4</v>
      </c>
      <c r="Y114">
        <v>9</v>
      </c>
      <c r="Z114">
        <v>9</v>
      </c>
      <c r="AA114">
        <v>135</v>
      </c>
      <c r="AD114" t="s">
        <v>680</v>
      </c>
      <c r="AE114" t="s">
        <v>681</v>
      </c>
      <c r="AG114">
        <v>50</v>
      </c>
      <c r="AH114" t="s">
        <v>682</v>
      </c>
      <c r="AI114" t="s">
        <v>683</v>
      </c>
      <c r="AJ114" t="s">
        <v>684</v>
      </c>
      <c r="AL114" t="s">
        <v>49</v>
      </c>
      <c r="AM114">
        <f>SUM( 33/1 )</f>
        <v>33</v>
      </c>
    </row>
    <row r="115" spans="1:39" x14ac:dyDescent="0.25">
      <c r="A115">
        <v>45080123</v>
      </c>
      <c r="B115" t="s">
        <v>653</v>
      </c>
      <c r="C115" s="4">
        <v>45080</v>
      </c>
      <c r="D115" s="5">
        <v>0.73263888888888884</v>
      </c>
      <c r="E115" t="s">
        <v>654</v>
      </c>
      <c r="G115">
        <v>6</v>
      </c>
      <c r="H115" t="s">
        <v>228</v>
      </c>
      <c r="I115">
        <v>3245</v>
      </c>
      <c r="J115">
        <v>14</v>
      </c>
      <c r="K115" t="s">
        <v>655</v>
      </c>
      <c r="L115">
        <v>2200</v>
      </c>
      <c r="M115" t="s">
        <v>656</v>
      </c>
      <c r="N115">
        <v>55</v>
      </c>
      <c r="O115" t="s">
        <v>657</v>
      </c>
      <c r="P115">
        <v>126.28</v>
      </c>
      <c r="Q115" t="s">
        <v>86</v>
      </c>
      <c r="R115" t="s">
        <v>75</v>
      </c>
      <c r="S115">
        <v>7.57</v>
      </c>
      <c r="T115">
        <v>11</v>
      </c>
      <c r="U115" t="s">
        <v>713</v>
      </c>
      <c r="V115" t="s">
        <v>91</v>
      </c>
      <c r="W115">
        <v>0.83333333333333304</v>
      </c>
      <c r="X115">
        <v>3</v>
      </c>
      <c r="Y115">
        <v>9</v>
      </c>
      <c r="Z115">
        <v>0</v>
      </c>
      <c r="AA115">
        <v>126</v>
      </c>
      <c r="AB115" t="s">
        <v>42</v>
      </c>
      <c r="AD115" t="s">
        <v>201</v>
      </c>
      <c r="AE115" t="s">
        <v>714</v>
      </c>
      <c r="AF115">
        <v>3</v>
      </c>
      <c r="AG115">
        <v>57</v>
      </c>
      <c r="AH115" t="s">
        <v>715</v>
      </c>
      <c r="AI115" t="s">
        <v>716</v>
      </c>
      <c r="AJ115" t="s">
        <v>50</v>
      </c>
      <c r="AK115" t="s">
        <v>44</v>
      </c>
      <c r="AL115" t="s">
        <v>717</v>
      </c>
      <c r="AM115">
        <f>SUM( 13/8 )</f>
        <v>1.625</v>
      </c>
    </row>
    <row r="116" spans="1:39" x14ac:dyDescent="0.25">
      <c r="A116">
        <v>45080123</v>
      </c>
      <c r="B116" t="s">
        <v>653</v>
      </c>
      <c r="C116" s="4">
        <v>45080</v>
      </c>
      <c r="D116" s="5">
        <v>0.73263888888888884</v>
      </c>
      <c r="E116" t="s">
        <v>654</v>
      </c>
      <c r="G116">
        <v>6</v>
      </c>
      <c r="H116" t="s">
        <v>228</v>
      </c>
      <c r="I116">
        <v>3245</v>
      </c>
      <c r="J116">
        <v>14</v>
      </c>
      <c r="K116" t="s">
        <v>655</v>
      </c>
      <c r="L116">
        <v>2200</v>
      </c>
      <c r="M116" t="s">
        <v>656</v>
      </c>
      <c r="N116">
        <v>55</v>
      </c>
      <c r="O116" t="s">
        <v>657</v>
      </c>
      <c r="P116">
        <v>126.28</v>
      </c>
      <c r="Q116" t="s">
        <v>125</v>
      </c>
      <c r="R116" t="s">
        <v>116</v>
      </c>
      <c r="S116">
        <v>8.32</v>
      </c>
      <c r="T116">
        <v>3</v>
      </c>
      <c r="U116" t="s">
        <v>669</v>
      </c>
      <c r="V116" t="s">
        <v>51</v>
      </c>
      <c r="W116">
        <v>20</v>
      </c>
      <c r="X116">
        <v>7</v>
      </c>
      <c r="Y116">
        <v>9</v>
      </c>
      <c r="Z116">
        <v>10</v>
      </c>
      <c r="AA116">
        <v>136</v>
      </c>
      <c r="AD116" t="s">
        <v>670</v>
      </c>
      <c r="AE116" t="s">
        <v>671</v>
      </c>
      <c r="AF116">
        <v>3</v>
      </c>
      <c r="AG116">
        <v>54</v>
      </c>
      <c r="AH116" t="s">
        <v>672</v>
      </c>
      <c r="AI116" t="s">
        <v>673</v>
      </c>
      <c r="AJ116" t="s">
        <v>108</v>
      </c>
      <c r="AK116" t="s">
        <v>111</v>
      </c>
      <c r="AL116" t="s">
        <v>112</v>
      </c>
      <c r="AM116">
        <f>SUM( 14/1 )</f>
        <v>14</v>
      </c>
    </row>
    <row r="117" spans="1:39" x14ac:dyDescent="0.25">
      <c r="A117">
        <v>45080123</v>
      </c>
      <c r="B117" t="s">
        <v>653</v>
      </c>
      <c r="C117" s="4">
        <v>45080</v>
      </c>
      <c r="D117" s="5">
        <v>0.73263888888888884</v>
      </c>
      <c r="E117" t="s">
        <v>654</v>
      </c>
      <c r="G117">
        <v>6</v>
      </c>
      <c r="H117" t="s">
        <v>228</v>
      </c>
      <c r="I117">
        <v>3245</v>
      </c>
      <c r="J117">
        <v>14</v>
      </c>
      <c r="K117" t="s">
        <v>655</v>
      </c>
      <c r="L117">
        <v>2200</v>
      </c>
      <c r="M117" t="s">
        <v>656</v>
      </c>
      <c r="N117">
        <v>55</v>
      </c>
      <c r="O117" t="s">
        <v>657</v>
      </c>
      <c r="P117">
        <v>126.28</v>
      </c>
      <c r="Q117" t="s">
        <v>92</v>
      </c>
      <c r="R117" t="s">
        <v>99</v>
      </c>
      <c r="S117">
        <v>12.57</v>
      </c>
      <c r="T117">
        <v>1</v>
      </c>
      <c r="U117" t="s">
        <v>658</v>
      </c>
      <c r="V117" t="s">
        <v>86</v>
      </c>
      <c r="W117">
        <v>66</v>
      </c>
      <c r="X117">
        <v>4</v>
      </c>
      <c r="Y117">
        <v>9</v>
      </c>
      <c r="Z117">
        <v>7</v>
      </c>
      <c r="AA117">
        <v>133</v>
      </c>
      <c r="AC117" t="s">
        <v>62</v>
      </c>
      <c r="AD117" t="s">
        <v>659</v>
      </c>
      <c r="AE117" t="s">
        <v>660</v>
      </c>
      <c r="AF117">
        <v>7</v>
      </c>
      <c r="AG117">
        <v>55</v>
      </c>
      <c r="AH117" t="s">
        <v>661</v>
      </c>
      <c r="AI117" t="s">
        <v>662</v>
      </c>
      <c r="AJ117" t="s">
        <v>146</v>
      </c>
      <c r="AL117" t="s">
        <v>76</v>
      </c>
      <c r="AM117">
        <f>SUM( 25/1 )</f>
        <v>25</v>
      </c>
    </row>
    <row r="118" spans="1:39" x14ac:dyDescent="0.25">
      <c r="A118">
        <v>45080123</v>
      </c>
      <c r="B118" t="s">
        <v>653</v>
      </c>
      <c r="C118" s="4">
        <v>45080</v>
      </c>
      <c r="D118" s="5">
        <v>0.73263888888888884</v>
      </c>
      <c r="E118" t="s">
        <v>654</v>
      </c>
      <c r="G118">
        <v>6</v>
      </c>
      <c r="H118" t="s">
        <v>228</v>
      </c>
      <c r="I118">
        <v>3245</v>
      </c>
      <c r="J118">
        <v>14</v>
      </c>
      <c r="K118" t="s">
        <v>655</v>
      </c>
      <c r="L118">
        <v>2200</v>
      </c>
      <c r="M118" t="s">
        <v>656</v>
      </c>
      <c r="N118">
        <v>55</v>
      </c>
      <c r="O118" t="s">
        <v>657</v>
      </c>
      <c r="P118">
        <v>126.28</v>
      </c>
      <c r="Q118" t="s">
        <v>51</v>
      </c>
      <c r="R118" t="s">
        <v>75</v>
      </c>
      <c r="S118">
        <v>13.07</v>
      </c>
      <c r="T118">
        <v>12</v>
      </c>
      <c r="U118" t="s">
        <v>718</v>
      </c>
      <c r="V118" t="s">
        <v>158</v>
      </c>
      <c r="W118">
        <v>50</v>
      </c>
      <c r="X118">
        <v>3</v>
      </c>
      <c r="Y118">
        <v>9</v>
      </c>
      <c r="Z118">
        <v>1</v>
      </c>
      <c r="AA118">
        <v>127</v>
      </c>
      <c r="AD118" t="s">
        <v>719</v>
      </c>
      <c r="AE118" t="s">
        <v>720</v>
      </c>
      <c r="AG118">
        <v>55</v>
      </c>
      <c r="AH118" t="s">
        <v>721</v>
      </c>
      <c r="AI118" t="s">
        <v>722</v>
      </c>
      <c r="AJ118" t="s">
        <v>146</v>
      </c>
      <c r="AL118" t="s">
        <v>112</v>
      </c>
      <c r="AM118">
        <f>SUM( 14/1 )</f>
        <v>14</v>
      </c>
    </row>
    <row r="119" spans="1:39" x14ac:dyDescent="0.25">
      <c r="A119">
        <v>45080123</v>
      </c>
      <c r="B119" t="s">
        <v>653</v>
      </c>
      <c r="C119" s="4">
        <v>45080</v>
      </c>
      <c r="D119" s="5">
        <v>0.73263888888888884</v>
      </c>
      <c r="E119" t="s">
        <v>654</v>
      </c>
      <c r="G119">
        <v>6</v>
      </c>
      <c r="H119" t="s">
        <v>228</v>
      </c>
      <c r="I119">
        <v>3245</v>
      </c>
      <c r="J119">
        <v>14</v>
      </c>
      <c r="K119" t="s">
        <v>655</v>
      </c>
      <c r="L119">
        <v>2200</v>
      </c>
      <c r="M119" t="s">
        <v>656</v>
      </c>
      <c r="N119">
        <v>55</v>
      </c>
      <c r="O119" t="s">
        <v>657</v>
      </c>
      <c r="P119">
        <v>126.28</v>
      </c>
      <c r="Q119" t="s">
        <v>161</v>
      </c>
      <c r="R119" t="s">
        <v>60</v>
      </c>
      <c r="S119">
        <v>15.07</v>
      </c>
      <c r="T119">
        <v>9</v>
      </c>
      <c r="U119" t="s">
        <v>701</v>
      </c>
      <c r="V119" t="s">
        <v>53</v>
      </c>
      <c r="W119">
        <v>200</v>
      </c>
      <c r="X119">
        <v>8</v>
      </c>
      <c r="Y119">
        <v>9</v>
      </c>
      <c r="Z119">
        <v>2</v>
      </c>
      <c r="AA119">
        <v>128</v>
      </c>
      <c r="AC119" t="s">
        <v>702</v>
      </c>
      <c r="AD119" t="s">
        <v>703</v>
      </c>
      <c r="AE119" t="s">
        <v>704</v>
      </c>
      <c r="AF119">
        <v>3</v>
      </c>
      <c r="AG119">
        <v>46</v>
      </c>
      <c r="AH119" t="s">
        <v>705</v>
      </c>
      <c r="AI119" t="s">
        <v>706</v>
      </c>
      <c r="AJ119" t="s">
        <v>707</v>
      </c>
      <c r="AL119" t="s">
        <v>104</v>
      </c>
      <c r="AM119">
        <f>SUM( 66/1 )</f>
        <v>66</v>
      </c>
    </row>
    <row r="120" spans="1:39" x14ac:dyDescent="0.25">
      <c r="A120">
        <v>45080123</v>
      </c>
      <c r="B120" t="s">
        <v>653</v>
      </c>
      <c r="C120" s="4">
        <v>45080</v>
      </c>
      <c r="D120" s="5">
        <v>0.73263888888888884</v>
      </c>
      <c r="E120" t="s">
        <v>654</v>
      </c>
      <c r="G120">
        <v>6</v>
      </c>
      <c r="H120" t="s">
        <v>228</v>
      </c>
      <c r="I120">
        <v>3245</v>
      </c>
      <c r="J120">
        <v>14</v>
      </c>
      <c r="K120" t="s">
        <v>655</v>
      </c>
      <c r="L120">
        <v>2200</v>
      </c>
      <c r="M120" t="s">
        <v>656</v>
      </c>
      <c r="N120">
        <v>55</v>
      </c>
      <c r="O120" t="s">
        <v>657</v>
      </c>
      <c r="P120">
        <v>126.28</v>
      </c>
      <c r="Q120" t="s">
        <v>158</v>
      </c>
      <c r="R120" t="s">
        <v>41</v>
      </c>
      <c r="S120">
        <v>16.07</v>
      </c>
      <c r="T120">
        <v>10</v>
      </c>
      <c r="U120" t="s">
        <v>708</v>
      </c>
      <c r="V120" t="s">
        <v>50</v>
      </c>
      <c r="W120">
        <v>40</v>
      </c>
      <c r="X120">
        <v>4</v>
      </c>
      <c r="Y120">
        <v>9</v>
      </c>
      <c r="Z120">
        <v>0</v>
      </c>
      <c r="AA120">
        <v>126</v>
      </c>
      <c r="AC120" t="s">
        <v>39</v>
      </c>
      <c r="AD120" t="s">
        <v>709</v>
      </c>
      <c r="AE120" t="s">
        <v>710</v>
      </c>
      <c r="AF120">
        <v>5</v>
      </c>
      <c r="AG120">
        <v>46</v>
      </c>
      <c r="AH120" t="s">
        <v>711</v>
      </c>
      <c r="AI120" t="s">
        <v>712</v>
      </c>
      <c r="AJ120" t="s">
        <v>125</v>
      </c>
      <c r="AL120" t="s">
        <v>76</v>
      </c>
      <c r="AM120">
        <f>SUM( 25/1 )</f>
        <v>25</v>
      </c>
    </row>
    <row r="121" spans="1:39" x14ac:dyDescent="0.25">
      <c r="A121">
        <v>45080124</v>
      </c>
      <c r="B121" t="s">
        <v>653</v>
      </c>
      <c r="C121" s="4">
        <v>45080</v>
      </c>
      <c r="D121" s="5">
        <v>0.75694444444444442</v>
      </c>
      <c r="E121" t="s">
        <v>734</v>
      </c>
      <c r="G121">
        <v>4</v>
      </c>
      <c r="H121" t="s">
        <v>40</v>
      </c>
      <c r="I121">
        <v>5129</v>
      </c>
      <c r="J121">
        <v>9</v>
      </c>
      <c r="K121" t="s">
        <v>735</v>
      </c>
      <c r="L121">
        <v>2640</v>
      </c>
      <c r="M121" t="s">
        <v>656</v>
      </c>
      <c r="N121">
        <v>80</v>
      </c>
      <c r="O121" t="s">
        <v>736</v>
      </c>
      <c r="P121">
        <v>148.57</v>
      </c>
      <c r="Q121" t="s">
        <v>41</v>
      </c>
      <c r="S121">
        <v>0</v>
      </c>
      <c r="T121">
        <v>2</v>
      </c>
      <c r="U121" t="s">
        <v>740</v>
      </c>
      <c r="V121" t="s">
        <v>61</v>
      </c>
      <c r="W121">
        <v>5</v>
      </c>
      <c r="X121">
        <v>4</v>
      </c>
      <c r="Y121">
        <v>9</v>
      </c>
      <c r="Z121">
        <v>10</v>
      </c>
      <c r="AA121">
        <v>136</v>
      </c>
      <c r="AB121" t="s">
        <v>109</v>
      </c>
      <c r="AD121" t="s">
        <v>741</v>
      </c>
      <c r="AE121" t="s">
        <v>742</v>
      </c>
      <c r="AG121">
        <v>81</v>
      </c>
      <c r="AH121" t="s">
        <v>743</v>
      </c>
      <c r="AI121" t="s">
        <v>744</v>
      </c>
      <c r="AJ121" t="s">
        <v>65</v>
      </c>
      <c r="AK121" t="s">
        <v>111</v>
      </c>
      <c r="AL121" t="s">
        <v>119</v>
      </c>
      <c r="AM121">
        <f>SUM( 4/1 )</f>
        <v>4</v>
      </c>
    </row>
    <row r="122" spans="1:39" x14ac:dyDescent="0.25">
      <c r="A122">
        <v>45080124</v>
      </c>
      <c r="B122" t="s">
        <v>653</v>
      </c>
      <c r="C122" s="4">
        <v>45080</v>
      </c>
      <c r="D122" s="5">
        <v>0.75694444444444442</v>
      </c>
      <c r="E122" t="s">
        <v>734</v>
      </c>
      <c r="G122">
        <v>4</v>
      </c>
      <c r="H122" t="s">
        <v>40</v>
      </c>
      <c r="I122">
        <v>5129</v>
      </c>
      <c r="J122">
        <v>9</v>
      </c>
      <c r="K122" t="s">
        <v>735</v>
      </c>
      <c r="L122">
        <v>2640</v>
      </c>
      <c r="M122" t="s">
        <v>656</v>
      </c>
      <c r="N122">
        <v>80</v>
      </c>
      <c r="O122" t="s">
        <v>736</v>
      </c>
      <c r="P122">
        <v>148.57</v>
      </c>
      <c r="Q122" t="s">
        <v>60</v>
      </c>
      <c r="R122" t="s">
        <v>54</v>
      </c>
      <c r="S122">
        <v>1.75</v>
      </c>
      <c r="T122">
        <v>3</v>
      </c>
      <c r="U122" t="s">
        <v>745</v>
      </c>
      <c r="V122" t="s">
        <v>53</v>
      </c>
      <c r="W122">
        <v>1.5</v>
      </c>
      <c r="X122">
        <v>4</v>
      </c>
      <c r="Y122">
        <v>9</v>
      </c>
      <c r="Z122">
        <v>9</v>
      </c>
      <c r="AA122">
        <v>135</v>
      </c>
      <c r="AB122" t="s">
        <v>42</v>
      </c>
      <c r="AC122" t="s">
        <v>79</v>
      </c>
      <c r="AD122" t="s">
        <v>746</v>
      </c>
      <c r="AE122" t="s">
        <v>731</v>
      </c>
      <c r="AG122">
        <v>80</v>
      </c>
      <c r="AH122" t="s">
        <v>747</v>
      </c>
      <c r="AI122" t="s">
        <v>748</v>
      </c>
      <c r="AJ122" t="s">
        <v>77</v>
      </c>
      <c r="AK122" t="s">
        <v>143</v>
      </c>
      <c r="AL122" t="s">
        <v>155</v>
      </c>
      <c r="AM122">
        <f>SUM( 11/4 )</f>
        <v>2.75</v>
      </c>
    </row>
    <row r="123" spans="1:39" x14ac:dyDescent="0.25">
      <c r="A123">
        <v>45080124</v>
      </c>
      <c r="B123" t="s">
        <v>653</v>
      </c>
      <c r="C123" s="4">
        <v>45080</v>
      </c>
      <c r="D123" s="5">
        <v>0.75694444444444442</v>
      </c>
      <c r="E123" t="s">
        <v>734</v>
      </c>
      <c r="G123">
        <v>4</v>
      </c>
      <c r="H123" t="s">
        <v>40</v>
      </c>
      <c r="I123">
        <v>5129</v>
      </c>
      <c r="J123">
        <v>9</v>
      </c>
      <c r="K123" t="s">
        <v>735</v>
      </c>
      <c r="L123">
        <v>2640</v>
      </c>
      <c r="M123" t="s">
        <v>656</v>
      </c>
      <c r="N123">
        <v>80</v>
      </c>
      <c r="O123" t="s">
        <v>736</v>
      </c>
      <c r="P123">
        <v>148.57</v>
      </c>
      <c r="Q123" t="s">
        <v>56</v>
      </c>
      <c r="R123" t="s">
        <v>60</v>
      </c>
      <c r="S123">
        <v>3.75</v>
      </c>
      <c r="T123">
        <v>5</v>
      </c>
      <c r="U123" t="s">
        <v>755</v>
      </c>
      <c r="V123" t="s">
        <v>86</v>
      </c>
      <c r="W123">
        <v>20</v>
      </c>
      <c r="X123">
        <v>4</v>
      </c>
      <c r="Y123">
        <v>9</v>
      </c>
      <c r="Z123">
        <v>5</v>
      </c>
      <c r="AA123">
        <v>131</v>
      </c>
      <c r="AC123" t="s">
        <v>126</v>
      </c>
      <c r="AD123" t="s">
        <v>756</v>
      </c>
      <c r="AE123" t="s">
        <v>757</v>
      </c>
      <c r="AF123">
        <v>3</v>
      </c>
      <c r="AG123">
        <v>79</v>
      </c>
      <c r="AH123" t="s">
        <v>758</v>
      </c>
      <c r="AI123" t="s">
        <v>759</v>
      </c>
      <c r="AJ123" t="s">
        <v>65</v>
      </c>
      <c r="AL123" t="s">
        <v>85</v>
      </c>
      <c r="AM123">
        <f>SUM( 7/1 )</f>
        <v>7</v>
      </c>
    </row>
    <row r="124" spans="1:39" x14ac:dyDescent="0.25">
      <c r="A124">
        <v>45080124</v>
      </c>
      <c r="B124" t="s">
        <v>653</v>
      </c>
      <c r="C124" s="4">
        <v>45080</v>
      </c>
      <c r="D124" s="5">
        <v>0.75694444444444442</v>
      </c>
      <c r="E124" t="s">
        <v>734</v>
      </c>
      <c r="G124">
        <v>4</v>
      </c>
      <c r="H124" t="s">
        <v>40</v>
      </c>
      <c r="I124">
        <v>5129</v>
      </c>
      <c r="J124">
        <v>9</v>
      </c>
      <c r="K124" t="s">
        <v>735</v>
      </c>
      <c r="L124">
        <v>2640</v>
      </c>
      <c r="M124" t="s">
        <v>656</v>
      </c>
      <c r="N124">
        <v>80</v>
      </c>
      <c r="O124" t="s">
        <v>736</v>
      </c>
      <c r="P124">
        <v>148.57</v>
      </c>
      <c r="Q124" t="s">
        <v>50</v>
      </c>
      <c r="R124" t="s">
        <v>140</v>
      </c>
      <c r="S124">
        <v>7.5</v>
      </c>
      <c r="T124">
        <v>7</v>
      </c>
      <c r="U124" t="s">
        <v>766</v>
      </c>
      <c r="V124" t="s">
        <v>91</v>
      </c>
      <c r="W124">
        <v>5</v>
      </c>
      <c r="X124">
        <v>4</v>
      </c>
      <c r="Y124">
        <v>8</v>
      </c>
      <c r="Z124">
        <v>13</v>
      </c>
      <c r="AA124">
        <v>125</v>
      </c>
      <c r="AB124" t="s">
        <v>109</v>
      </c>
      <c r="AD124" t="s">
        <v>664</v>
      </c>
      <c r="AE124" t="s">
        <v>665</v>
      </c>
      <c r="AG124">
        <v>70</v>
      </c>
      <c r="AH124" t="s">
        <v>767</v>
      </c>
      <c r="AI124" t="s">
        <v>768</v>
      </c>
      <c r="AJ124" t="s">
        <v>769</v>
      </c>
      <c r="AK124" t="s">
        <v>149</v>
      </c>
      <c r="AL124" t="s">
        <v>150</v>
      </c>
      <c r="AM124">
        <f>SUM( 9/2 )</f>
        <v>4.5</v>
      </c>
    </row>
    <row r="125" spans="1:39" x14ac:dyDescent="0.25">
      <c r="A125">
        <v>45080124</v>
      </c>
      <c r="B125" t="s">
        <v>653</v>
      </c>
      <c r="C125" s="4">
        <v>45080</v>
      </c>
      <c r="D125" s="5">
        <v>0.75694444444444442</v>
      </c>
      <c r="E125" t="s">
        <v>734</v>
      </c>
      <c r="G125">
        <v>4</v>
      </c>
      <c r="H125" t="s">
        <v>40</v>
      </c>
      <c r="I125">
        <v>5129</v>
      </c>
      <c r="J125">
        <v>9</v>
      </c>
      <c r="K125" t="s">
        <v>735</v>
      </c>
      <c r="L125">
        <v>2640</v>
      </c>
      <c r="M125" t="s">
        <v>656</v>
      </c>
      <c r="N125">
        <v>80</v>
      </c>
      <c r="O125" t="s">
        <v>736</v>
      </c>
      <c r="P125">
        <v>148.57</v>
      </c>
      <c r="Q125" t="s">
        <v>61</v>
      </c>
      <c r="R125" t="s">
        <v>116</v>
      </c>
      <c r="S125">
        <v>8.25</v>
      </c>
      <c r="T125">
        <v>9</v>
      </c>
      <c r="U125" t="s">
        <v>773</v>
      </c>
      <c r="V125" t="s">
        <v>50</v>
      </c>
      <c r="W125">
        <v>7</v>
      </c>
      <c r="X125">
        <v>5</v>
      </c>
      <c r="Y125">
        <v>8</v>
      </c>
      <c r="Z125">
        <v>6</v>
      </c>
      <c r="AA125">
        <v>118</v>
      </c>
      <c r="AC125" t="s">
        <v>141</v>
      </c>
      <c r="AD125" t="s">
        <v>774</v>
      </c>
      <c r="AE125" t="s">
        <v>714</v>
      </c>
      <c r="AF125">
        <v>3</v>
      </c>
      <c r="AG125">
        <v>66</v>
      </c>
      <c r="AH125" t="s">
        <v>775</v>
      </c>
      <c r="AI125" t="s">
        <v>776</v>
      </c>
      <c r="AJ125" t="s">
        <v>137</v>
      </c>
      <c r="AK125" t="s">
        <v>143</v>
      </c>
      <c r="AL125" t="s">
        <v>78</v>
      </c>
      <c r="AM125">
        <f>SUM( 10/1 )</f>
        <v>10</v>
      </c>
    </row>
    <row r="126" spans="1:39" x14ac:dyDescent="0.25">
      <c r="A126">
        <v>45080124</v>
      </c>
      <c r="B126" t="s">
        <v>653</v>
      </c>
      <c r="C126" s="4">
        <v>45080</v>
      </c>
      <c r="D126" s="5">
        <v>0.75694444444444442</v>
      </c>
      <c r="E126" t="s">
        <v>734</v>
      </c>
      <c r="G126">
        <v>4</v>
      </c>
      <c r="H126" t="s">
        <v>40</v>
      </c>
      <c r="I126">
        <v>5129</v>
      </c>
      <c r="J126">
        <v>9</v>
      </c>
      <c r="K126" t="s">
        <v>735</v>
      </c>
      <c r="L126">
        <v>2640</v>
      </c>
      <c r="M126" t="s">
        <v>656</v>
      </c>
      <c r="N126">
        <v>80</v>
      </c>
      <c r="O126" t="s">
        <v>736</v>
      </c>
      <c r="P126">
        <v>148.57</v>
      </c>
      <c r="Q126" t="s">
        <v>53</v>
      </c>
      <c r="R126" t="s">
        <v>87</v>
      </c>
      <c r="S126">
        <v>9.75</v>
      </c>
      <c r="T126">
        <v>4</v>
      </c>
      <c r="U126" t="s">
        <v>749</v>
      </c>
      <c r="V126" t="s">
        <v>46</v>
      </c>
      <c r="W126">
        <v>10</v>
      </c>
      <c r="X126">
        <v>6</v>
      </c>
      <c r="Y126">
        <v>9</v>
      </c>
      <c r="Z126">
        <v>6</v>
      </c>
      <c r="AA126">
        <v>132</v>
      </c>
      <c r="AD126" t="s">
        <v>750</v>
      </c>
      <c r="AE126" t="s">
        <v>751</v>
      </c>
      <c r="AF126">
        <v>3</v>
      </c>
      <c r="AG126">
        <v>80</v>
      </c>
      <c r="AH126" t="s">
        <v>752</v>
      </c>
      <c r="AI126" t="s">
        <v>753</v>
      </c>
      <c r="AJ126" t="s">
        <v>754</v>
      </c>
      <c r="AL126" t="s">
        <v>78</v>
      </c>
      <c r="AM126">
        <f>SUM( 10/1 )</f>
        <v>10</v>
      </c>
    </row>
    <row r="127" spans="1:39" x14ac:dyDescent="0.25">
      <c r="A127">
        <v>45080124</v>
      </c>
      <c r="B127" t="s">
        <v>653</v>
      </c>
      <c r="C127" s="4">
        <v>45080</v>
      </c>
      <c r="D127" s="5">
        <v>0.75694444444444442</v>
      </c>
      <c r="E127" t="s">
        <v>734</v>
      </c>
      <c r="G127">
        <v>4</v>
      </c>
      <c r="H127" t="s">
        <v>40</v>
      </c>
      <c r="I127">
        <v>5129</v>
      </c>
      <c r="J127">
        <v>9</v>
      </c>
      <c r="K127" t="s">
        <v>735</v>
      </c>
      <c r="L127">
        <v>2640</v>
      </c>
      <c r="M127" t="s">
        <v>656</v>
      </c>
      <c r="N127">
        <v>80</v>
      </c>
      <c r="O127" t="s">
        <v>736</v>
      </c>
      <c r="P127">
        <v>148.57</v>
      </c>
      <c r="Q127" t="s">
        <v>46</v>
      </c>
      <c r="R127" t="s">
        <v>140</v>
      </c>
      <c r="S127">
        <v>13.5</v>
      </c>
      <c r="T127">
        <v>6</v>
      </c>
      <c r="U127" t="s">
        <v>760</v>
      </c>
      <c r="V127" t="s">
        <v>60</v>
      </c>
      <c r="W127">
        <v>9</v>
      </c>
      <c r="X127">
        <v>4</v>
      </c>
      <c r="Y127">
        <v>9</v>
      </c>
      <c r="Z127">
        <v>3</v>
      </c>
      <c r="AA127">
        <v>129</v>
      </c>
      <c r="AD127" t="s">
        <v>761</v>
      </c>
      <c r="AE127" t="s">
        <v>762</v>
      </c>
      <c r="AG127">
        <v>74</v>
      </c>
      <c r="AH127" t="s">
        <v>763</v>
      </c>
      <c r="AI127" t="s">
        <v>764</v>
      </c>
      <c r="AJ127" t="s">
        <v>765</v>
      </c>
      <c r="AL127" t="s">
        <v>74</v>
      </c>
      <c r="AM127">
        <f>SUM( 8/1 )</f>
        <v>8</v>
      </c>
    </row>
    <row r="128" spans="1:39" x14ac:dyDescent="0.25">
      <c r="A128">
        <v>45080124</v>
      </c>
      <c r="B128" t="s">
        <v>653</v>
      </c>
      <c r="C128" s="4">
        <v>45080</v>
      </c>
      <c r="D128" s="5">
        <v>0.75694444444444442</v>
      </c>
      <c r="E128" t="s">
        <v>734</v>
      </c>
      <c r="G128">
        <v>4</v>
      </c>
      <c r="H128" t="s">
        <v>40</v>
      </c>
      <c r="I128">
        <v>5129</v>
      </c>
      <c r="J128">
        <v>9</v>
      </c>
      <c r="K128" t="s">
        <v>735</v>
      </c>
      <c r="L128">
        <v>2640</v>
      </c>
      <c r="M128" t="s">
        <v>656</v>
      </c>
      <c r="N128">
        <v>80</v>
      </c>
      <c r="O128" t="s">
        <v>736</v>
      </c>
      <c r="P128">
        <v>148.57</v>
      </c>
      <c r="Q128" t="s">
        <v>91</v>
      </c>
      <c r="R128" t="s">
        <v>116</v>
      </c>
      <c r="S128">
        <v>14.25</v>
      </c>
      <c r="T128">
        <v>8</v>
      </c>
      <c r="U128" t="s">
        <v>770</v>
      </c>
      <c r="V128" t="s">
        <v>56</v>
      </c>
      <c r="W128">
        <v>40</v>
      </c>
      <c r="X128">
        <v>7</v>
      </c>
      <c r="Y128">
        <v>8</v>
      </c>
      <c r="Z128">
        <v>8</v>
      </c>
      <c r="AA128">
        <v>120</v>
      </c>
      <c r="AC128" t="s">
        <v>88</v>
      </c>
      <c r="AD128" t="s">
        <v>190</v>
      </c>
      <c r="AE128" t="s">
        <v>687</v>
      </c>
      <c r="AF128">
        <v>3</v>
      </c>
      <c r="AG128">
        <v>68</v>
      </c>
      <c r="AH128" t="s">
        <v>771</v>
      </c>
      <c r="AI128" t="s">
        <v>772</v>
      </c>
      <c r="AJ128" t="s">
        <v>77</v>
      </c>
      <c r="AK128" t="s">
        <v>111</v>
      </c>
      <c r="AL128" t="s">
        <v>130</v>
      </c>
      <c r="AM128">
        <f>SUM( 20/1 )</f>
        <v>20</v>
      </c>
    </row>
    <row r="129" spans="1:39" x14ac:dyDescent="0.25">
      <c r="A129">
        <v>45080124</v>
      </c>
      <c r="B129" t="s">
        <v>653</v>
      </c>
      <c r="C129" s="4">
        <v>45080</v>
      </c>
      <c r="D129" s="5">
        <v>0.75694444444444442</v>
      </c>
      <c r="E129" t="s">
        <v>734</v>
      </c>
      <c r="G129">
        <v>4</v>
      </c>
      <c r="H129" t="s">
        <v>40</v>
      </c>
      <c r="I129">
        <v>5129</v>
      </c>
      <c r="J129">
        <v>9</v>
      </c>
      <c r="K129" t="s">
        <v>735</v>
      </c>
      <c r="L129">
        <v>2640</v>
      </c>
      <c r="M129" t="s">
        <v>656</v>
      </c>
      <c r="N129">
        <v>80</v>
      </c>
      <c r="O129" t="s">
        <v>736</v>
      </c>
      <c r="P129">
        <v>148.57</v>
      </c>
      <c r="Q129" t="s">
        <v>86</v>
      </c>
      <c r="R129" t="s">
        <v>53</v>
      </c>
      <c r="S129">
        <v>20.25</v>
      </c>
      <c r="T129">
        <v>1</v>
      </c>
      <c r="U129" t="s">
        <v>737</v>
      </c>
      <c r="V129" t="s">
        <v>41</v>
      </c>
      <c r="W129">
        <v>14</v>
      </c>
      <c r="X129">
        <v>4</v>
      </c>
      <c r="Y129">
        <v>9</v>
      </c>
      <c r="Z129">
        <v>10</v>
      </c>
      <c r="AA129">
        <v>136</v>
      </c>
      <c r="AD129" t="s">
        <v>132</v>
      </c>
      <c r="AE129" t="s">
        <v>698</v>
      </c>
      <c r="AG129">
        <v>81</v>
      </c>
      <c r="AH129" t="s">
        <v>738</v>
      </c>
      <c r="AI129" t="s">
        <v>739</v>
      </c>
      <c r="AJ129" t="s">
        <v>163</v>
      </c>
      <c r="AK129" t="s">
        <v>111</v>
      </c>
      <c r="AL129" t="s">
        <v>112</v>
      </c>
      <c r="AM129">
        <f>SUM( 14/1 )</f>
        <v>14</v>
      </c>
    </row>
    <row r="130" spans="1:39" x14ac:dyDescent="0.25">
      <c r="A130">
        <v>45080125</v>
      </c>
      <c r="B130" t="s">
        <v>653</v>
      </c>
      <c r="C130" s="4">
        <v>45080</v>
      </c>
      <c r="D130" s="5">
        <v>0.77777777777777779</v>
      </c>
      <c r="E130" t="s">
        <v>777</v>
      </c>
      <c r="G130">
        <v>5</v>
      </c>
      <c r="H130" t="s">
        <v>778</v>
      </c>
      <c r="I130">
        <v>3564</v>
      </c>
      <c r="J130">
        <v>10</v>
      </c>
      <c r="K130" t="s">
        <v>779</v>
      </c>
      <c r="L130">
        <v>1097</v>
      </c>
      <c r="M130" t="s">
        <v>344</v>
      </c>
      <c r="O130" t="s">
        <v>780</v>
      </c>
      <c r="P130">
        <v>58.45</v>
      </c>
      <c r="Q130" t="s">
        <v>41</v>
      </c>
      <c r="S130">
        <v>0</v>
      </c>
      <c r="T130">
        <v>6</v>
      </c>
      <c r="U130" t="s">
        <v>794</v>
      </c>
      <c r="V130" t="s">
        <v>125</v>
      </c>
      <c r="W130">
        <v>0.8</v>
      </c>
      <c r="X130">
        <v>2</v>
      </c>
      <c r="Y130">
        <v>9</v>
      </c>
      <c r="Z130">
        <v>2</v>
      </c>
      <c r="AA130">
        <v>128</v>
      </c>
      <c r="AB130" t="s">
        <v>42</v>
      </c>
      <c r="AD130" t="s">
        <v>795</v>
      </c>
      <c r="AE130" t="s">
        <v>681</v>
      </c>
      <c r="AH130" t="s">
        <v>796</v>
      </c>
      <c r="AI130" t="s">
        <v>60</v>
      </c>
      <c r="AJ130" t="s">
        <v>102</v>
      </c>
      <c r="AL130" t="s">
        <v>797</v>
      </c>
      <c r="AM130">
        <f>SUM( 5/6 )</f>
        <v>0.83333333333333337</v>
      </c>
    </row>
    <row r="131" spans="1:39" x14ac:dyDescent="0.25">
      <c r="A131">
        <v>45080125</v>
      </c>
      <c r="B131" t="s">
        <v>653</v>
      </c>
      <c r="C131" s="4">
        <v>45080</v>
      </c>
      <c r="D131" s="5">
        <v>0.77777777777777779</v>
      </c>
      <c r="E131" t="s">
        <v>777</v>
      </c>
      <c r="G131">
        <v>5</v>
      </c>
      <c r="H131" t="s">
        <v>778</v>
      </c>
      <c r="I131">
        <v>3564</v>
      </c>
      <c r="J131">
        <v>10</v>
      </c>
      <c r="K131" t="s">
        <v>779</v>
      </c>
      <c r="L131">
        <v>1097</v>
      </c>
      <c r="M131" t="s">
        <v>344</v>
      </c>
      <c r="O131" t="s">
        <v>780</v>
      </c>
      <c r="P131">
        <v>58.45</v>
      </c>
      <c r="Q131" t="s">
        <v>60</v>
      </c>
      <c r="R131" t="s">
        <v>75</v>
      </c>
      <c r="S131">
        <v>0.5</v>
      </c>
      <c r="T131">
        <v>2</v>
      </c>
      <c r="U131" t="s">
        <v>781</v>
      </c>
      <c r="V131" t="s">
        <v>61</v>
      </c>
      <c r="W131">
        <v>6</v>
      </c>
      <c r="X131">
        <v>2</v>
      </c>
      <c r="Y131">
        <v>9</v>
      </c>
      <c r="Z131">
        <v>2</v>
      </c>
      <c r="AA131">
        <v>128</v>
      </c>
      <c r="AB131" t="s">
        <v>109</v>
      </c>
      <c r="AD131" t="s">
        <v>782</v>
      </c>
      <c r="AE131" t="s">
        <v>783</v>
      </c>
      <c r="AF131">
        <v>5</v>
      </c>
      <c r="AH131" t="s">
        <v>784</v>
      </c>
      <c r="AI131" t="s">
        <v>785</v>
      </c>
      <c r="AJ131" t="s">
        <v>108</v>
      </c>
      <c r="AK131" t="s">
        <v>44</v>
      </c>
      <c r="AL131" t="s">
        <v>119</v>
      </c>
      <c r="AM131">
        <f>SUM( 4/1 )</f>
        <v>4</v>
      </c>
    </row>
    <row r="132" spans="1:39" x14ac:dyDescent="0.25">
      <c r="A132">
        <v>45080125</v>
      </c>
      <c r="B132" t="s">
        <v>653</v>
      </c>
      <c r="C132" s="4">
        <v>45080</v>
      </c>
      <c r="D132" s="5">
        <v>0.77777777777777779</v>
      </c>
      <c r="E132" t="s">
        <v>777</v>
      </c>
      <c r="G132">
        <v>5</v>
      </c>
      <c r="H132" t="s">
        <v>778</v>
      </c>
      <c r="I132">
        <v>3564</v>
      </c>
      <c r="J132">
        <v>10</v>
      </c>
      <c r="K132" t="s">
        <v>779</v>
      </c>
      <c r="L132">
        <v>1097</v>
      </c>
      <c r="M132" t="s">
        <v>344</v>
      </c>
      <c r="O132" t="s">
        <v>780</v>
      </c>
      <c r="P132">
        <v>58.45</v>
      </c>
      <c r="Q132" t="s">
        <v>56</v>
      </c>
      <c r="R132" t="s">
        <v>54</v>
      </c>
      <c r="S132">
        <v>2.25</v>
      </c>
      <c r="T132">
        <v>3</v>
      </c>
      <c r="U132" t="s">
        <v>786</v>
      </c>
      <c r="V132" t="s">
        <v>91</v>
      </c>
      <c r="W132">
        <v>6</v>
      </c>
      <c r="X132">
        <v>2</v>
      </c>
      <c r="Y132">
        <v>9</v>
      </c>
      <c r="Z132">
        <v>2</v>
      </c>
      <c r="AA132">
        <v>128</v>
      </c>
      <c r="AB132" t="s">
        <v>109</v>
      </c>
      <c r="AD132" t="s">
        <v>159</v>
      </c>
      <c r="AE132" t="s">
        <v>787</v>
      </c>
      <c r="AH132" t="s">
        <v>788</v>
      </c>
      <c r="AL132" t="s">
        <v>78</v>
      </c>
      <c r="AM132">
        <f>SUM( 10/1 )</f>
        <v>10</v>
      </c>
    </row>
    <row r="133" spans="1:39" x14ac:dyDescent="0.25">
      <c r="A133">
        <v>45080125</v>
      </c>
      <c r="B133" t="s">
        <v>653</v>
      </c>
      <c r="C133" s="4">
        <v>45080</v>
      </c>
      <c r="D133" s="5">
        <v>0.77777777777777779</v>
      </c>
      <c r="E133" t="s">
        <v>777</v>
      </c>
      <c r="G133">
        <v>5</v>
      </c>
      <c r="H133" t="s">
        <v>778</v>
      </c>
      <c r="I133">
        <v>3564</v>
      </c>
      <c r="J133">
        <v>10</v>
      </c>
      <c r="K133" t="s">
        <v>779</v>
      </c>
      <c r="L133">
        <v>1097</v>
      </c>
      <c r="M133" t="s">
        <v>344</v>
      </c>
      <c r="O133" t="s">
        <v>780</v>
      </c>
      <c r="P133">
        <v>58.45</v>
      </c>
      <c r="Q133" t="s">
        <v>50</v>
      </c>
      <c r="R133" t="s">
        <v>120</v>
      </c>
      <c r="S133">
        <v>2.4500000000000002</v>
      </c>
      <c r="T133">
        <v>7</v>
      </c>
      <c r="U133" t="s">
        <v>798</v>
      </c>
      <c r="V133" t="s">
        <v>86</v>
      </c>
      <c r="W133">
        <v>14</v>
      </c>
      <c r="X133">
        <v>2</v>
      </c>
      <c r="Y133">
        <v>9</v>
      </c>
      <c r="Z133">
        <v>0</v>
      </c>
      <c r="AA133">
        <v>126</v>
      </c>
      <c r="AD133" t="s">
        <v>259</v>
      </c>
      <c r="AE133" t="s">
        <v>799</v>
      </c>
      <c r="AH133" t="s">
        <v>800</v>
      </c>
      <c r="AL133" t="s">
        <v>76</v>
      </c>
      <c r="AM133">
        <f>SUM( 25/1 )</f>
        <v>25</v>
      </c>
    </row>
    <row r="134" spans="1:39" x14ac:dyDescent="0.25">
      <c r="A134">
        <v>45080125</v>
      </c>
      <c r="B134" t="s">
        <v>653</v>
      </c>
      <c r="C134" s="4">
        <v>45080</v>
      </c>
      <c r="D134" s="5">
        <v>0.77777777777777779</v>
      </c>
      <c r="E134" t="s">
        <v>777</v>
      </c>
      <c r="G134">
        <v>5</v>
      </c>
      <c r="H134" t="s">
        <v>778</v>
      </c>
      <c r="I134">
        <v>3564</v>
      </c>
      <c r="J134">
        <v>10</v>
      </c>
      <c r="K134" t="s">
        <v>779</v>
      </c>
      <c r="L134">
        <v>1097</v>
      </c>
      <c r="M134" t="s">
        <v>344</v>
      </c>
      <c r="O134" t="s">
        <v>780</v>
      </c>
      <c r="P134">
        <v>58.45</v>
      </c>
      <c r="Q134" t="s">
        <v>61</v>
      </c>
      <c r="R134" t="s">
        <v>152</v>
      </c>
      <c r="S134">
        <v>5.2</v>
      </c>
      <c r="T134">
        <v>9</v>
      </c>
      <c r="U134" t="s">
        <v>805</v>
      </c>
      <c r="V134" t="s">
        <v>50</v>
      </c>
      <c r="W134">
        <v>8.5</v>
      </c>
      <c r="X134">
        <v>2</v>
      </c>
      <c r="Y134">
        <v>9</v>
      </c>
      <c r="Z134">
        <v>0</v>
      </c>
      <c r="AA134">
        <v>126</v>
      </c>
      <c r="AD134" t="s">
        <v>730</v>
      </c>
      <c r="AE134" t="s">
        <v>731</v>
      </c>
      <c r="AH134" t="s">
        <v>806</v>
      </c>
      <c r="AI134" t="s">
        <v>86</v>
      </c>
      <c r="AJ134" t="s">
        <v>65</v>
      </c>
      <c r="AL134" t="s">
        <v>49</v>
      </c>
      <c r="AM134">
        <f>SUM( 33/1 )</f>
        <v>33</v>
      </c>
    </row>
    <row r="135" spans="1:39" x14ac:dyDescent="0.25">
      <c r="A135">
        <v>45080125</v>
      </c>
      <c r="B135" t="s">
        <v>653</v>
      </c>
      <c r="C135" s="4">
        <v>45080</v>
      </c>
      <c r="D135" s="5">
        <v>0.77777777777777779</v>
      </c>
      <c r="E135" t="s">
        <v>777</v>
      </c>
      <c r="G135">
        <v>5</v>
      </c>
      <c r="H135" t="s">
        <v>778</v>
      </c>
      <c r="I135">
        <v>3564</v>
      </c>
      <c r="J135">
        <v>10</v>
      </c>
      <c r="K135" t="s">
        <v>779</v>
      </c>
      <c r="L135">
        <v>1097</v>
      </c>
      <c r="M135" t="s">
        <v>344</v>
      </c>
      <c r="O135" t="s">
        <v>780</v>
      </c>
      <c r="P135">
        <v>58.45</v>
      </c>
      <c r="Q135" t="s">
        <v>53</v>
      </c>
      <c r="R135" t="s">
        <v>198</v>
      </c>
      <c r="S135">
        <v>5.25</v>
      </c>
      <c r="T135">
        <v>4</v>
      </c>
      <c r="U135" t="s">
        <v>789</v>
      </c>
      <c r="V135" t="s">
        <v>51</v>
      </c>
      <c r="W135">
        <v>20</v>
      </c>
      <c r="X135">
        <v>2</v>
      </c>
      <c r="Y135">
        <v>9</v>
      </c>
      <c r="Z135">
        <v>2</v>
      </c>
      <c r="AA135">
        <v>128</v>
      </c>
      <c r="AC135" t="s">
        <v>790</v>
      </c>
      <c r="AD135" t="s">
        <v>791</v>
      </c>
      <c r="AE135" t="s">
        <v>665</v>
      </c>
      <c r="AH135" t="s">
        <v>792</v>
      </c>
      <c r="AI135" t="s">
        <v>793</v>
      </c>
      <c r="AJ135" t="s">
        <v>125</v>
      </c>
      <c r="AL135" t="s">
        <v>90</v>
      </c>
      <c r="AM135">
        <f>SUM( 12/1 )</f>
        <v>12</v>
      </c>
    </row>
    <row r="136" spans="1:39" x14ac:dyDescent="0.25">
      <c r="A136">
        <v>45080125</v>
      </c>
      <c r="B136" t="s">
        <v>653</v>
      </c>
      <c r="C136" s="4">
        <v>45080</v>
      </c>
      <c r="D136" s="5">
        <v>0.77777777777777779</v>
      </c>
      <c r="E136" t="s">
        <v>777</v>
      </c>
      <c r="G136">
        <v>5</v>
      </c>
      <c r="H136" t="s">
        <v>778</v>
      </c>
      <c r="I136">
        <v>3564</v>
      </c>
      <c r="J136">
        <v>10</v>
      </c>
      <c r="K136" t="s">
        <v>779</v>
      </c>
      <c r="L136">
        <v>1097</v>
      </c>
      <c r="M136" t="s">
        <v>344</v>
      </c>
      <c r="O136" t="s">
        <v>780</v>
      </c>
      <c r="P136">
        <v>58.45</v>
      </c>
      <c r="Q136" t="s">
        <v>46</v>
      </c>
      <c r="R136" t="s">
        <v>116</v>
      </c>
      <c r="S136">
        <v>6</v>
      </c>
      <c r="T136">
        <v>12</v>
      </c>
      <c r="U136" t="s">
        <v>814</v>
      </c>
      <c r="V136" t="s">
        <v>41</v>
      </c>
      <c r="W136">
        <v>40</v>
      </c>
      <c r="X136">
        <v>2</v>
      </c>
      <c r="Y136">
        <v>8</v>
      </c>
      <c r="Z136">
        <v>7</v>
      </c>
      <c r="AA136">
        <v>119</v>
      </c>
      <c r="AD136" t="s">
        <v>235</v>
      </c>
      <c r="AE136" t="s">
        <v>815</v>
      </c>
      <c r="AF136">
        <v>7</v>
      </c>
      <c r="AH136" t="s">
        <v>816</v>
      </c>
      <c r="AI136" t="s">
        <v>91</v>
      </c>
      <c r="AJ136" t="s">
        <v>108</v>
      </c>
      <c r="AL136" t="s">
        <v>127</v>
      </c>
      <c r="AM136">
        <f>SUM( 16/1 )</f>
        <v>16</v>
      </c>
    </row>
    <row r="137" spans="1:39" x14ac:dyDescent="0.25">
      <c r="A137">
        <v>45080125</v>
      </c>
      <c r="B137" t="s">
        <v>653</v>
      </c>
      <c r="C137" s="4">
        <v>45080</v>
      </c>
      <c r="D137" s="5">
        <v>0.77777777777777779</v>
      </c>
      <c r="E137" t="s">
        <v>777</v>
      </c>
      <c r="G137">
        <v>5</v>
      </c>
      <c r="H137" t="s">
        <v>778</v>
      </c>
      <c r="I137">
        <v>3564</v>
      </c>
      <c r="J137">
        <v>10</v>
      </c>
      <c r="K137" t="s">
        <v>779</v>
      </c>
      <c r="L137">
        <v>1097</v>
      </c>
      <c r="M137" t="s">
        <v>344</v>
      </c>
      <c r="O137" t="s">
        <v>780</v>
      </c>
      <c r="P137">
        <v>58.45</v>
      </c>
      <c r="Q137" t="s">
        <v>91</v>
      </c>
      <c r="R137" t="s">
        <v>60</v>
      </c>
      <c r="S137">
        <v>8</v>
      </c>
      <c r="T137">
        <v>10</v>
      </c>
      <c r="U137" t="s">
        <v>807</v>
      </c>
      <c r="V137" t="s">
        <v>92</v>
      </c>
      <c r="W137">
        <v>10</v>
      </c>
      <c r="X137">
        <v>2</v>
      </c>
      <c r="Y137">
        <v>8</v>
      </c>
      <c r="Z137">
        <v>9</v>
      </c>
      <c r="AA137">
        <v>121</v>
      </c>
      <c r="AD137" t="s">
        <v>808</v>
      </c>
      <c r="AE137" t="s">
        <v>676</v>
      </c>
      <c r="AF137">
        <v>5</v>
      </c>
      <c r="AH137" t="s">
        <v>809</v>
      </c>
      <c r="AI137" t="s">
        <v>810</v>
      </c>
      <c r="AJ137" t="s">
        <v>158</v>
      </c>
      <c r="AL137" t="s">
        <v>127</v>
      </c>
      <c r="AM137">
        <f>SUM( 16/1 )</f>
        <v>16</v>
      </c>
    </row>
    <row r="138" spans="1:39" x14ac:dyDescent="0.25">
      <c r="A138">
        <v>45080125</v>
      </c>
      <c r="B138" t="s">
        <v>653</v>
      </c>
      <c r="C138" s="4">
        <v>45080</v>
      </c>
      <c r="D138" s="5">
        <v>0.77777777777777779</v>
      </c>
      <c r="E138" t="s">
        <v>777</v>
      </c>
      <c r="G138">
        <v>5</v>
      </c>
      <c r="H138" t="s">
        <v>778</v>
      </c>
      <c r="I138">
        <v>3564</v>
      </c>
      <c r="J138">
        <v>10</v>
      </c>
      <c r="K138" t="s">
        <v>779</v>
      </c>
      <c r="L138">
        <v>1097</v>
      </c>
      <c r="M138" t="s">
        <v>344</v>
      </c>
      <c r="O138" t="s">
        <v>780</v>
      </c>
      <c r="P138">
        <v>58.45</v>
      </c>
      <c r="Q138" t="s">
        <v>86</v>
      </c>
      <c r="R138" t="s">
        <v>120</v>
      </c>
      <c r="S138">
        <v>8.1999999999999993</v>
      </c>
      <c r="T138">
        <v>8</v>
      </c>
      <c r="U138" t="s">
        <v>801</v>
      </c>
      <c r="V138" t="s">
        <v>56</v>
      </c>
      <c r="W138">
        <v>80</v>
      </c>
      <c r="X138">
        <v>2</v>
      </c>
      <c r="Y138">
        <v>8</v>
      </c>
      <c r="Z138">
        <v>9</v>
      </c>
      <c r="AA138">
        <v>121</v>
      </c>
      <c r="AD138" t="s">
        <v>802</v>
      </c>
      <c r="AE138" t="s">
        <v>710</v>
      </c>
      <c r="AF138">
        <v>5</v>
      </c>
      <c r="AH138" t="s">
        <v>803</v>
      </c>
      <c r="AI138" t="s">
        <v>804</v>
      </c>
      <c r="AJ138" t="s">
        <v>134</v>
      </c>
      <c r="AL138" t="s">
        <v>104</v>
      </c>
      <c r="AM138">
        <f>SUM( 66/1 )</f>
        <v>66</v>
      </c>
    </row>
    <row r="139" spans="1:39" x14ac:dyDescent="0.25">
      <c r="A139">
        <v>45080125</v>
      </c>
      <c r="B139" t="s">
        <v>653</v>
      </c>
      <c r="C139" s="4">
        <v>45080</v>
      </c>
      <c r="D139" s="5">
        <v>0.77777777777777779</v>
      </c>
      <c r="E139" t="s">
        <v>777</v>
      </c>
      <c r="G139">
        <v>5</v>
      </c>
      <c r="H139" t="s">
        <v>778</v>
      </c>
      <c r="I139">
        <v>3564</v>
      </c>
      <c r="J139">
        <v>10</v>
      </c>
      <c r="K139" t="s">
        <v>779</v>
      </c>
      <c r="L139">
        <v>1097</v>
      </c>
      <c r="M139" t="s">
        <v>344</v>
      </c>
      <c r="O139" t="s">
        <v>780</v>
      </c>
      <c r="P139">
        <v>58.45</v>
      </c>
      <c r="Q139" t="s">
        <v>125</v>
      </c>
      <c r="R139" t="s">
        <v>108</v>
      </c>
      <c r="S139">
        <v>27.2</v>
      </c>
      <c r="T139">
        <v>11</v>
      </c>
      <c r="U139" t="s">
        <v>811</v>
      </c>
      <c r="V139" t="s">
        <v>46</v>
      </c>
      <c r="W139">
        <v>66</v>
      </c>
      <c r="X139">
        <v>2</v>
      </c>
      <c r="Y139">
        <v>8</v>
      </c>
      <c r="Z139">
        <v>11</v>
      </c>
      <c r="AA139">
        <v>123</v>
      </c>
      <c r="AD139" t="s">
        <v>812</v>
      </c>
      <c r="AE139" t="s">
        <v>704</v>
      </c>
      <c r="AF139">
        <v>3</v>
      </c>
      <c r="AH139" t="s">
        <v>813</v>
      </c>
      <c r="AI139" t="s">
        <v>91</v>
      </c>
      <c r="AJ139" t="s">
        <v>47</v>
      </c>
      <c r="AL139" t="s">
        <v>49</v>
      </c>
      <c r="AM139">
        <f>SUM( 33/1 )</f>
        <v>33</v>
      </c>
    </row>
    <row r="140" spans="1:39" x14ac:dyDescent="0.25">
      <c r="A140">
        <v>45080126</v>
      </c>
      <c r="B140" t="s">
        <v>653</v>
      </c>
      <c r="C140" s="4">
        <v>45080</v>
      </c>
      <c r="D140" s="5">
        <v>0.79861111111111116</v>
      </c>
      <c r="E140" t="s">
        <v>817</v>
      </c>
      <c r="G140">
        <v>6</v>
      </c>
      <c r="H140" t="s">
        <v>233</v>
      </c>
      <c r="I140">
        <v>3245</v>
      </c>
      <c r="J140">
        <v>8</v>
      </c>
      <c r="K140" t="s">
        <v>818</v>
      </c>
      <c r="L140">
        <v>1675</v>
      </c>
      <c r="M140" t="s">
        <v>344</v>
      </c>
      <c r="N140">
        <v>65</v>
      </c>
      <c r="O140" t="s">
        <v>819</v>
      </c>
      <c r="P140">
        <v>90.53</v>
      </c>
      <c r="Q140" t="s">
        <v>41</v>
      </c>
      <c r="S140">
        <v>0</v>
      </c>
      <c r="T140">
        <v>3</v>
      </c>
      <c r="U140" t="s">
        <v>830</v>
      </c>
      <c r="V140" t="s">
        <v>91</v>
      </c>
      <c r="W140">
        <v>1.375</v>
      </c>
      <c r="X140">
        <v>3</v>
      </c>
      <c r="Y140">
        <v>9</v>
      </c>
      <c r="Z140">
        <v>9</v>
      </c>
      <c r="AA140">
        <v>135</v>
      </c>
      <c r="AB140" t="s">
        <v>42</v>
      </c>
      <c r="AD140" t="s">
        <v>231</v>
      </c>
      <c r="AE140" t="s">
        <v>731</v>
      </c>
      <c r="AG140">
        <v>65</v>
      </c>
      <c r="AH140" t="s">
        <v>831</v>
      </c>
      <c r="AI140" t="s">
        <v>832</v>
      </c>
      <c r="AJ140" t="s">
        <v>51</v>
      </c>
      <c r="AK140" t="s">
        <v>44</v>
      </c>
      <c r="AL140" t="s">
        <v>155</v>
      </c>
      <c r="AM140">
        <f>SUM( 11/4 )</f>
        <v>2.75</v>
      </c>
    </row>
    <row r="141" spans="1:39" x14ac:dyDescent="0.25">
      <c r="A141">
        <v>45080126</v>
      </c>
      <c r="B141" t="s">
        <v>653</v>
      </c>
      <c r="C141" s="4">
        <v>45080</v>
      </c>
      <c r="D141" s="5">
        <v>0.79861111111111116</v>
      </c>
      <c r="E141" t="s">
        <v>817</v>
      </c>
      <c r="G141">
        <v>6</v>
      </c>
      <c r="H141" t="s">
        <v>233</v>
      </c>
      <c r="I141">
        <v>3245</v>
      </c>
      <c r="J141">
        <v>8</v>
      </c>
      <c r="K141" t="s">
        <v>818</v>
      </c>
      <c r="L141">
        <v>1675</v>
      </c>
      <c r="M141" t="s">
        <v>344</v>
      </c>
      <c r="N141">
        <v>65</v>
      </c>
      <c r="O141" t="s">
        <v>819</v>
      </c>
      <c r="P141">
        <v>90.53</v>
      </c>
      <c r="Q141" t="s">
        <v>60</v>
      </c>
      <c r="R141" t="s">
        <v>210</v>
      </c>
      <c r="S141">
        <v>0.02</v>
      </c>
      <c r="T141">
        <v>7</v>
      </c>
      <c r="U141" t="s">
        <v>845</v>
      </c>
      <c r="V141" t="s">
        <v>60</v>
      </c>
      <c r="W141">
        <v>7.5</v>
      </c>
      <c r="X141">
        <v>3</v>
      </c>
      <c r="Y141">
        <v>9</v>
      </c>
      <c r="Z141">
        <v>6</v>
      </c>
      <c r="AA141">
        <v>132</v>
      </c>
      <c r="AC141" t="s">
        <v>839</v>
      </c>
      <c r="AD141" t="s">
        <v>846</v>
      </c>
      <c r="AE141" t="s">
        <v>692</v>
      </c>
      <c r="AG141">
        <v>62</v>
      </c>
      <c r="AH141" t="s">
        <v>847</v>
      </c>
      <c r="AI141" t="s">
        <v>848</v>
      </c>
      <c r="AJ141" t="s">
        <v>47</v>
      </c>
      <c r="AL141" t="s">
        <v>112</v>
      </c>
      <c r="AM141">
        <f>SUM( 14/1 )</f>
        <v>14</v>
      </c>
    </row>
    <row r="142" spans="1:39" x14ac:dyDescent="0.25">
      <c r="A142">
        <v>45080126</v>
      </c>
      <c r="B142" t="s">
        <v>653</v>
      </c>
      <c r="C142" s="4">
        <v>45080</v>
      </c>
      <c r="D142" s="5">
        <v>0.79861111111111116</v>
      </c>
      <c r="E142" t="s">
        <v>817</v>
      </c>
      <c r="G142">
        <v>6</v>
      </c>
      <c r="H142" t="s">
        <v>233</v>
      </c>
      <c r="I142">
        <v>3245</v>
      </c>
      <c r="J142">
        <v>8</v>
      </c>
      <c r="K142" t="s">
        <v>818</v>
      </c>
      <c r="L142">
        <v>1675</v>
      </c>
      <c r="M142" t="s">
        <v>344</v>
      </c>
      <c r="N142">
        <v>65</v>
      </c>
      <c r="O142" t="s">
        <v>819</v>
      </c>
      <c r="P142">
        <v>90.53</v>
      </c>
      <c r="Q142" t="s">
        <v>56</v>
      </c>
      <c r="R142" t="s">
        <v>120</v>
      </c>
      <c r="S142">
        <v>0.22</v>
      </c>
      <c r="T142">
        <v>2</v>
      </c>
      <c r="U142" t="s">
        <v>825</v>
      </c>
      <c r="V142" t="s">
        <v>61</v>
      </c>
      <c r="W142">
        <v>11</v>
      </c>
      <c r="X142">
        <v>3</v>
      </c>
      <c r="Y142">
        <v>9</v>
      </c>
      <c r="Z142">
        <v>6</v>
      </c>
      <c r="AA142">
        <v>132</v>
      </c>
      <c r="AD142" t="s">
        <v>826</v>
      </c>
      <c r="AE142" t="s">
        <v>714</v>
      </c>
      <c r="AF142">
        <v>3</v>
      </c>
      <c r="AG142">
        <v>65</v>
      </c>
      <c r="AH142" t="s">
        <v>827</v>
      </c>
      <c r="AI142" t="s">
        <v>828</v>
      </c>
      <c r="AJ142" t="s">
        <v>829</v>
      </c>
      <c r="AL142" t="s">
        <v>119</v>
      </c>
      <c r="AM142">
        <f>SUM( 4/1 )</f>
        <v>4</v>
      </c>
    </row>
    <row r="143" spans="1:39" x14ac:dyDescent="0.25">
      <c r="A143">
        <v>45080126</v>
      </c>
      <c r="B143" t="s">
        <v>653</v>
      </c>
      <c r="C143" s="4">
        <v>45080</v>
      </c>
      <c r="D143" s="5">
        <v>0.79861111111111116</v>
      </c>
      <c r="E143" t="s">
        <v>817</v>
      </c>
      <c r="G143">
        <v>6</v>
      </c>
      <c r="H143" t="s">
        <v>233</v>
      </c>
      <c r="I143">
        <v>3245</v>
      </c>
      <c r="J143">
        <v>8</v>
      </c>
      <c r="K143" t="s">
        <v>818</v>
      </c>
      <c r="L143">
        <v>1675</v>
      </c>
      <c r="M143" t="s">
        <v>344</v>
      </c>
      <c r="N143">
        <v>65</v>
      </c>
      <c r="O143" t="s">
        <v>819</v>
      </c>
      <c r="P143">
        <v>90.53</v>
      </c>
      <c r="Q143" t="s">
        <v>50</v>
      </c>
      <c r="R143" t="s">
        <v>83</v>
      </c>
      <c r="S143">
        <v>2.4700000000000002</v>
      </c>
      <c r="T143">
        <v>6</v>
      </c>
      <c r="U143" t="s">
        <v>842</v>
      </c>
      <c r="V143" t="s">
        <v>50</v>
      </c>
      <c r="W143">
        <v>3.5</v>
      </c>
      <c r="X143">
        <v>3</v>
      </c>
      <c r="Y143">
        <v>9</v>
      </c>
      <c r="Z143">
        <v>7</v>
      </c>
      <c r="AA143">
        <v>133</v>
      </c>
      <c r="AB143" t="s">
        <v>66</v>
      </c>
      <c r="AD143" t="s">
        <v>680</v>
      </c>
      <c r="AE143" t="s">
        <v>762</v>
      </c>
      <c r="AG143">
        <v>63</v>
      </c>
      <c r="AH143" t="s">
        <v>843</v>
      </c>
      <c r="AI143" t="s">
        <v>844</v>
      </c>
      <c r="AJ143" t="s">
        <v>128</v>
      </c>
      <c r="AK143" t="s">
        <v>84</v>
      </c>
      <c r="AL143" t="s">
        <v>85</v>
      </c>
      <c r="AM143">
        <f>SUM( 7/1 )</f>
        <v>7</v>
      </c>
    </row>
    <row r="144" spans="1:39" x14ac:dyDescent="0.25">
      <c r="A144">
        <v>45080126</v>
      </c>
      <c r="B144" t="s">
        <v>653</v>
      </c>
      <c r="C144" s="4">
        <v>45080</v>
      </c>
      <c r="D144" s="5">
        <v>0.79861111111111116</v>
      </c>
      <c r="E144" t="s">
        <v>817</v>
      </c>
      <c r="G144">
        <v>6</v>
      </c>
      <c r="H144" t="s">
        <v>233</v>
      </c>
      <c r="I144">
        <v>3245</v>
      </c>
      <c r="J144">
        <v>8</v>
      </c>
      <c r="K144" t="s">
        <v>818</v>
      </c>
      <c r="L144">
        <v>1675</v>
      </c>
      <c r="M144" t="s">
        <v>344</v>
      </c>
      <c r="N144">
        <v>65</v>
      </c>
      <c r="O144" t="s">
        <v>819</v>
      </c>
      <c r="P144">
        <v>90.53</v>
      </c>
      <c r="Q144" t="s">
        <v>61</v>
      </c>
      <c r="R144" t="s">
        <v>61</v>
      </c>
      <c r="S144">
        <v>7.47</v>
      </c>
      <c r="T144">
        <v>8</v>
      </c>
      <c r="U144" t="s">
        <v>849</v>
      </c>
      <c r="V144" t="s">
        <v>56</v>
      </c>
      <c r="W144">
        <v>7.5</v>
      </c>
      <c r="X144">
        <v>3</v>
      </c>
      <c r="Y144">
        <v>9</v>
      </c>
      <c r="Z144">
        <v>1</v>
      </c>
      <c r="AA144">
        <v>127</v>
      </c>
      <c r="AC144" t="s">
        <v>790</v>
      </c>
      <c r="AD144" t="s">
        <v>850</v>
      </c>
      <c r="AE144" t="s">
        <v>681</v>
      </c>
      <c r="AG144">
        <v>57</v>
      </c>
      <c r="AH144" t="s">
        <v>851</v>
      </c>
      <c r="AI144" t="s">
        <v>852</v>
      </c>
      <c r="AJ144" t="s">
        <v>853</v>
      </c>
      <c r="AL144" t="s">
        <v>106</v>
      </c>
      <c r="AM144">
        <f>SUM( 5/1 )</f>
        <v>5</v>
      </c>
    </row>
    <row r="145" spans="1:39" x14ac:dyDescent="0.25">
      <c r="A145">
        <v>45080126</v>
      </c>
      <c r="B145" t="s">
        <v>653</v>
      </c>
      <c r="C145" s="4">
        <v>45080</v>
      </c>
      <c r="D145" s="5">
        <v>0.79861111111111116</v>
      </c>
      <c r="E145" t="s">
        <v>817</v>
      </c>
      <c r="G145">
        <v>6</v>
      </c>
      <c r="H145" t="s">
        <v>233</v>
      </c>
      <c r="I145">
        <v>3245</v>
      </c>
      <c r="J145">
        <v>8</v>
      </c>
      <c r="K145" t="s">
        <v>818</v>
      </c>
      <c r="L145">
        <v>1675</v>
      </c>
      <c r="M145" t="s">
        <v>344</v>
      </c>
      <c r="N145">
        <v>65</v>
      </c>
      <c r="O145" t="s">
        <v>819</v>
      </c>
      <c r="P145">
        <v>90.53</v>
      </c>
      <c r="Q145" t="s">
        <v>53</v>
      </c>
      <c r="R145" t="s">
        <v>140</v>
      </c>
      <c r="S145">
        <v>11.22</v>
      </c>
      <c r="T145">
        <v>4</v>
      </c>
      <c r="U145" t="s">
        <v>833</v>
      </c>
      <c r="V145" t="s">
        <v>46</v>
      </c>
      <c r="W145">
        <v>20</v>
      </c>
      <c r="X145">
        <v>3</v>
      </c>
      <c r="Y145">
        <v>9</v>
      </c>
      <c r="Z145">
        <v>2</v>
      </c>
      <c r="AA145">
        <v>128</v>
      </c>
      <c r="AD145" t="s">
        <v>834</v>
      </c>
      <c r="AE145" t="s">
        <v>835</v>
      </c>
      <c r="AF145">
        <v>7</v>
      </c>
      <c r="AG145">
        <v>65</v>
      </c>
      <c r="AH145" t="s">
        <v>836</v>
      </c>
      <c r="AI145" t="s">
        <v>837</v>
      </c>
      <c r="AJ145" t="s">
        <v>128</v>
      </c>
      <c r="AL145" t="s">
        <v>130</v>
      </c>
      <c r="AM145">
        <f>SUM( 20/1 )</f>
        <v>20</v>
      </c>
    </row>
    <row r="146" spans="1:39" x14ac:dyDescent="0.25">
      <c r="A146">
        <v>45080126</v>
      </c>
      <c r="B146" t="s">
        <v>653</v>
      </c>
      <c r="C146" s="4">
        <v>45080</v>
      </c>
      <c r="D146" s="5">
        <v>0.79861111111111116</v>
      </c>
      <c r="E146" t="s">
        <v>817</v>
      </c>
      <c r="G146">
        <v>6</v>
      </c>
      <c r="H146" t="s">
        <v>233</v>
      </c>
      <c r="I146">
        <v>3245</v>
      </c>
      <c r="J146">
        <v>8</v>
      </c>
      <c r="K146" t="s">
        <v>818</v>
      </c>
      <c r="L146">
        <v>1675</v>
      </c>
      <c r="M146" t="s">
        <v>344</v>
      </c>
      <c r="N146">
        <v>65</v>
      </c>
      <c r="O146" t="s">
        <v>819</v>
      </c>
      <c r="P146">
        <v>90.53</v>
      </c>
      <c r="Q146" t="s">
        <v>46</v>
      </c>
      <c r="R146" t="s">
        <v>65</v>
      </c>
      <c r="S146">
        <v>27.22</v>
      </c>
      <c r="T146">
        <v>5</v>
      </c>
      <c r="U146" t="s">
        <v>838</v>
      </c>
      <c r="V146" t="s">
        <v>41</v>
      </c>
      <c r="W146">
        <v>28</v>
      </c>
      <c r="X146">
        <v>3</v>
      </c>
      <c r="Y146">
        <v>9</v>
      </c>
      <c r="Z146">
        <v>8</v>
      </c>
      <c r="AA146">
        <v>134</v>
      </c>
      <c r="AC146" t="s">
        <v>839</v>
      </c>
      <c r="AD146" t="s">
        <v>741</v>
      </c>
      <c r="AE146" t="s">
        <v>742</v>
      </c>
      <c r="AG146">
        <v>64</v>
      </c>
      <c r="AH146" t="s">
        <v>840</v>
      </c>
      <c r="AI146" t="s">
        <v>841</v>
      </c>
      <c r="AJ146" t="s">
        <v>707</v>
      </c>
      <c r="AL146" t="s">
        <v>106</v>
      </c>
      <c r="AM146">
        <f>SUM( 5/1 )</f>
        <v>5</v>
      </c>
    </row>
    <row r="147" spans="1:39" x14ac:dyDescent="0.25">
      <c r="A147">
        <v>45080126</v>
      </c>
      <c r="B147" t="s">
        <v>653</v>
      </c>
      <c r="C147" s="4">
        <v>45080</v>
      </c>
      <c r="D147" s="5">
        <v>0.79861111111111116</v>
      </c>
      <c r="E147" t="s">
        <v>817</v>
      </c>
      <c r="G147">
        <v>6</v>
      </c>
      <c r="H147" t="s">
        <v>233</v>
      </c>
      <c r="I147">
        <v>3245</v>
      </c>
      <c r="J147">
        <v>8</v>
      </c>
      <c r="K147" t="s">
        <v>818</v>
      </c>
      <c r="L147">
        <v>1675</v>
      </c>
      <c r="M147" t="s">
        <v>344</v>
      </c>
      <c r="N147">
        <v>65</v>
      </c>
      <c r="O147" t="s">
        <v>819</v>
      </c>
      <c r="P147">
        <v>90.53</v>
      </c>
      <c r="Q147" t="s">
        <v>91</v>
      </c>
      <c r="R147" t="s">
        <v>77</v>
      </c>
      <c r="S147">
        <v>48.22</v>
      </c>
      <c r="T147">
        <v>1</v>
      </c>
      <c r="U147" t="s">
        <v>820</v>
      </c>
      <c r="V147" t="s">
        <v>53</v>
      </c>
      <c r="W147">
        <v>9</v>
      </c>
      <c r="X147">
        <v>3</v>
      </c>
      <c r="Y147">
        <v>9</v>
      </c>
      <c r="Z147">
        <v>5</v>
      </c>
      <c r="AA147">
        <v>131</v>
      </c>
      <c r="AC147" t="s">
        <v>88</v>
      </c>
      <c r="AD147" t="s">
        <v>821</v>
      </c>
      <c r="AE147" t="s">
        <v>822</v>
      </c>
      <c r="AF147">
        <v>5</v>
      </c>
      <c r="AG147">
        <v>66</v>
      </c>
      <c r="AH147" t="s">
        <v>823</v>
      </c>
      <c r="AI147" t="s">
        <v>824</v>
      </c>
      <c r="AJ147" t="s">
        <v>77</v>
      </c>
      <c r="AL147" t="s">
        <v>85</v>
      </c>
      <c r="AM147">
        <f>SUM( 7/1 )</f>
        <v>7</v>
      </c>
    </row>
    <row r="148" spans="1:39" x14ac:dyDescent="0.25">
      <c r="A148">
        <v>45080127</v>
      </c>
      <c r="B148" t="s">
        <v>653</v>
      </c>
      <c r="C148" s="4">
        <v>45080</v>
      </c>
      <c r="D148" s="5">
        <v>0.81944444444444442</v>
      </c>
      <c r="E148" t="s">
        <v>854</v>
      </c>
      <c r="G148">
        <v>5</v>
      </c>
      <c r="H148" t="s">
        <v>855</v>
      </c>
      <c r="I148">
        <v>4104</v>
      </c>
      <c r="J148">
        <v>5</v>
      </c>
      <c r="K148" t="s">
        <v>856</v>
      </c>
      <c r="L148">
        <v>1540</v>
      </c>
      <c r="M148" t="s">
        <v>857</v>
      </c>
      <c r="O148" t="s">
        <v>858</v>
      </c>
      <c r="P148">
        <v>83.51</v>
      </c>
      <c r="Q148" t="s">
        <v>41</v>
      </c>
      <c r="S148">
        <v>0</v>
      </c>
      <c r="T148">
        <v>3</v>
      </c>
      <c r="U148" t="s">
        <v>863</v>
      </c>
      <c r="V148" t="s">
        <v>60</v>
      </c>
      <c r="W148">
        <v>0.66666666666666696</v>
      </c>
      <c r="X148">
        <v>3</v>
      </c>
      <c r="Y148">
        <v>9</v>
      </c>
      <c r="Z148">
        <v>6</v>
      </c>
      <c r="AA148">
        <v>132</v>
      </c>
      <c r="AB148" t="s">
        <v>42</v>
      </c>
      <c r="AD148" t="s">
        <v>664</v>
      </c>
      <c r="AE148" t="s">
        <v>665</v>
      </c>
      <c r="AG148">
        <v>73</v>
      </c>
      <c r="AH148" t="s">
        <v>864</v>
      </c>
      <c r="AI148" t="s">
        <v>865</v>
      </c>
      <c r="AJ148" t="s">
        <v>866</v>
      </c>
      <c r="AL148" t="s">
        <v>95</v>
      </c>
      <c r="AM148">
        <f>SUM( 2/1 )</f>
        <v>2</v>
      </c>
    </row>
    <row r="149" spans="1:39" x14ac:dyDescent="0.25">
      <c r="A149">
        <v>45080127</v>
      </c>
      <c r="B149" t="s">
        <v>653</v>
      </c>
      <c r="C149" s="4">
        <v>45080</v>
      </c>
      <c r="D149" s="5">
        <v>0.81944444444444442</v>
      </c>
      <c r="E149" t="s">
        <v>854</v>
      </c>
      <c r="G149">
        <v>5</v>
      </c>
      <c r="H149" t="s">
        <v>855</v>
      </c>
      <c r="I149">
        <v>4104</v>
      </c>
      <c r="J149">
        <v>5</v>
      </c>
      <c r="K149" t="s">
        <v>856</v>
      </c>
      <c r="L149">
        <v>1540</v>
      </c>
      <c r="M149" t="s">
        <v>857</v>
      </c>
      <c r="O149" t="s">
        <v>858</v>
      </c>
      <c r="P149">
        <v>83.51</v>
      </c>
      <c r="Q149" t="s">
        <v>60</v>
      </c>
      <c r="R149" t="s">
        <v>152</v>
      </c>
      <c r="S149">
        <v>2.75</v>
      </c>
      <c r="T149">
        <v>6</v>
      </c>
      <c r="U149" t="s">
        <v>873</v>
      </c>
      <c r="V149" t="s">
        <v>50</v>
      </c>
      <c r="W149">
        <v>10</v>
      </c>
      <c r="X149">
        <v>3</v>
      </c>
      <c r="Y149">
        <v>8</v>
      </c>
      <c r="Z149">
        <v>13</v>
      </c>
      <c r="AA149">
        <v>125</v>
      </c>
      <c r="AD149" t="s">
        <v>826</v>
      </c>
      <c r="AE149" t="s">
        <v>731</v>
      </c>
      <c r="AH149" t="s">
        <v>874</v>
      </c>
      <c r="AL149" t="s">
        <v>90</v>
      </c>
      <c r="AM149">
        <f>SUM( 12/1 )</f>
        <v>12</v>
      </c>
    </row>
    <row r="150" spans="1:39" x14ac:dyDescent="0.25">
      <c r="A150">
        <v>45080127</v>
      </c>
      <c r="B150" t="s">
        <v>653</v>
      </c>
      <c r="C150" s="4">
        <v>45080</v>
      </c>
      <c r="D150" s="5">
        <v>0.81944444444444442</v>
      </c>
      <c r="E150" t="s">
        <v>854</v>
      </c>
      <c r="G150">
        <v>5</v>
      </c>
      <c r="H150" t="s">
        <v>855</v>
      </c>
      <c r="I150">
        <v>4104</v>
      </c>
      <c r="J150">
        <v>5</v>
      </c>
      <c r="K150" t="s">
        <v>856</v>
      </c>
      <c r="L150">
        <v>1540</v>
      </c>
      <c r="M150" t="s">
        <v>857</v>
      </c>
      <c r="O150" t="s">
        <v>858</v>
      </c>
      <c r="P150">
        <v>83.51</v>
      </c>
      <c r="Q150" t="s">
        <v>56</v>
      </c>
      <c r="R150" t="s">
        <v>60</v>
      </c>
      <c r="S150">
        <v>4.75</v>
      </c>
      <c r="T150">
        <v>5</v>
      </c>
      <c r="U150" t="s">
        <v>870</v>
      </c>
      <c r="V150" t="s">
        <v>41</v>
      </c>
      <c r="W150">
        <v>2.5</v>
      </c>
      <c r="X150">
        <v>3</v>
      </c>
      <c r="Y150">
        <v>9</v>
      </c>
      <c r="Z150">
        <v>1</v>
      </c>
      <c r="AA150">
        <v>127</v>
      </c>
      <c r="AB150" t="s">
        <v>66</v>
      </c>
      <c r="AD150" t="s">
        <v>270</v>
      </c>
      <c r="AE150" t="s">
        <v>762</v>
      </c>
      <c r="AH150" t="s">
        <v>871</v>
      </c>
      <c r="AI150" t="s">
        <v>46</v>
      </c>
      <c r="AJ150" t="s">
        <v>872</v>
      </c>
      <c r="AK150" t="s">
        <v>84</v>
      </c>
      <c r="AL150" t="s">
        <v>119</v>
      </c>
      <c r="AM150">
        <f>SUM( 4/1 )</f>
        <v>4</v>
      </c>
    </row>
    <row r="151" spans="1:39" x14ac:dyDescent="0.25">
      <c r="A151">
        <v>45080127</v>
      </c>
      <c r="B151" t="s">
        <v>653</v>
      </c>
      <c r="C151" s="4">
        <v>45080</v>
      </c>
      <c r="D151" s="5">
        <v>0.81944444444444442</v>
      </c>
      <c r="E151" t="s">
        <v>854</v>
      </c>
      <c r="G151">
        <v>5</v>
      </c>
      <c r="H151" t="s">
        <v>855</v>
      </c>
      <c r="I151">
        <v>4104</v>
      </c>
      <c r="J151">
        <v>5</v>
      </c>
      <c r="K151" t="s">
        <v>856</v>
      </c>
      <c r="L151">
        <v>1540</v>
      </c>
      <c r="M151" t="s">
        <v>857</v>
      </c>
      <c r="O151" t="s">
        <v>858</v>
      </c>
      <c r="P151">
        <v>83.51</v>
      </c>
      <c r="Q151" t="s">
        <v>50</v>
      </c>
      <c r="R151" t="s">
        <v>53</v>
      </c>
      <c r="S151">
        <v>10.75</v>
      </c>
      <c r="T151">
        <v>4</v>
      </c>
      <c r="U151" t="s">
        <v>867</v>
      </c>
      <c r="V151" t="s">
        <v>53</v>
      </c>
      <c r="W151">
        <v>7.5</v>
      </c>
      <c r="X151">
        <v>3</v>
      </c>
      <c r="Y151">
        <v>9</v>
      </c>
      <c r="Z151">
        <v>1</v>
      </c>
      <c r="AA151">
        <v>127</v>
      </c>
      <c r="AD151" t="s">
        <v>159</v>
      </c>
      <c r="AE151" t="s">
        <v>787</v>
      </c>
      <c r="AH151" t="s">
        <v>868</v>
      </c>
      <c r="AI151" t="s">
        <v>869</v>
      </c>
      <c r="AJ151" t="s">
        <v>125</v>
      </c>
      <c r="AL151" t="s">
        <v>85</v>
      </c>
      <c r="AM151">
        <f>SUM( 7/1 )</f>
        <v>7</v>
      </c>
    </row>
    <row r="152" spans="1:39" x14ac:dyDescent="0.25">
      <c r="A152">
        <v>45080127</v>
      </c>
      <c r="B152" t="s">
        <v>653</v>
      </c>
      <c r="C152" s="4">
        <v>45080</v>
      </c>
      <c r="D152" s="5">
        <v>0.81944444444444442</v>
      </c>
      <c r="E152" t="s">
        <v>854</v>
      </c>
      <c r="G152">
        <v>5</v>
      </c>
      <c r="H152" t="s">
        <v>855</v>
      </c>
      <c r="I152">
        <v>4104</v>
      </c>
      <c r="J152">
        <v>5</v>
      </c>
      <c r="K152" t="s">
        <v>856</v>
      </c>
      <c r="L152">
        <v>1540</v>
      </c>
      <c r="M152" t="s">
        <v>857</v>
      </c>
      <c r="O152" t="s">
        <v>858</v>
      </c>
      <c r="P152">
        <v>83.51</v>
      </c>
      <c r="Q152" t="s">
        <v>61</v>
      </c>
      <c r="R152" t="s">
        <v>151</v>
      </c>
      <c r="S152">
        <v>15.25</v>
      </c>
      <c r="T152">
        <v>1</v>
      </c>
      <c r="U152" t="s">
        <v>859</v>
      </c>
      <c r="V152" t="s">
        <v>56</v>
      </c>
      <c r="W152">
        <v>150</v>
      </c>
      <c r="X152">
        <v>4</v>
      </c>
      <c r="Y152">
        <v>9</v>
      </c>
      <c r="Z152">
        <v>6</v>
      </c>
      <c r="AA152">
        <v>132</v>
      </c>
      <c r="AD152" t="s">
        <v>703</v>
      </c>
      <c r="AE152" t="s">
        <v>704</v>
      </c>
      <c r="AF152">
        <v>3</v>
      </c>
      <c r="AH152" t="s">
        <v>860</v>
      </c>
      <c r="AI152" t="s">
        <v>861</v>
      </c>
      <c r="AJ152" t="s">
        <v>92</v>
      </c>
      <c r="AL152" t="s">
        <v>862</v>
      </c>
      <c r="AM152">
        <f>SUM( 100/1 )</f>
        <v>100</v>
      </c>
    </row>
    <row r="153" spans="1:39" x14ac:dyDescent="0.25">
      <c r="A153">
        <v>45080128</v>
      </c>
      <c r="B153" t="s">
        <v>653</v>
      </c>
      <c r="C153" s="4">
        <v>45080</v>
      </c>
      <c r="D153" s="5">
        <v>0.84027777777777779</v>
      </c>
      <c r="E153" t="s">
        <v>875</v>
      </c>
      <c r="G153">
        <v>6</v>
      </c>
      <c r="H153" t="s">
        <v>228</v>
      </c>
      <c r="I153">
        <v>3245</v>
      </c>
      <c r="J153">
        <v>13</v>
      </c>
      <c r="K153" t="s">
        <v>856</v>
      </c>
      <c r="L153">
        <v>1540</v>
      </c>
      <c r="M153" t="s">
        <v>857</v>
      </c>
      <c r="N153">
        <v>60</v>
      </c>
      <c r="O153" t="s">
        <v>876</v>
      </c>
      <c r="P153">
        <v>82.97</v>
      </c>
      <c r="Q153" t="s">
        <v>41</v>
      </c>
      <c r="S153">
        <v>0</v>
      </c>
      <c r="T153">
        <v>5</v>
      </c>
      <c r="U153" t="s">
        <v>889</v>
      </c>
      <c r="V153" t="s">
        <v>125</v>
      </c>
      <c r="W153">
        <v>12</v>
      </c>
      <c r="X153">
        <v>4</v>
      </c>
      <c r="Y153">
        <v>9</v>
      </c>
      <c r="Z153">
        <v>10</v>
      </c>
      <c r="AA153">
        <v>136</v>
      </c>
      <c r="AC153" t="s">
        <v>890</v>
      </c>
      <c r="AD153" t="s">
        <v>826</v>
      </c>
      <c r="AE153" t="s">
        <v>714</v>
      </c>
      <c r="AF153">
        <v>3</v>
      </c>
      <c r="AG153">
        <v>57</v>
      </c>
      <c r="AH153" t="s">
        <v>891</v>
      </c>
      <c r="AI153" t="s">
        <v>892</v>
      </c>
      <c r="AJ153" t="s">
        <v>156</v>
      </c>
      <c r="AK153" t="s">
        <v>44</v>
      </c>
      <c r="AL153" t="s">
        <v>78</v>
      </c>
      <c r="AM153">
        <f>SUM( 10/1 )</f>
        <v>10</v>
      </c>
    </row>
    <row r="154" spans="1:39" x14ac:dyDescent="0.25">
      <c r="A154">
        <v>45080128</v>
      </c>
      <c r="B154" t="s">
        <v>653</v>
      </c>
      <c r="C154" s="4">
        <v>45080</v>
      </c>
      <c r="D154" s="5">
        <v>0.84027777777777779</v>
      </c>
      <c r="E154" t="s">
        <v>875</v>
      </c>
      <c r="G154">
        <v>6</v>
      </c>
      <c r="H154" t="s">
        <v>228</v>
      </c>
      <c r="I154">
        <v>3245</v>
      </c>
      <c r="J154">
        <v>13</v>
      </c>
      <c r="K154" t="s">
        <v>856</v>
      </c>
      <c r="L154">
        <v>1540</v>
      </c>
      <c r="M154" t="s">
        <v>857</v>
      </c>
      <c r="N154">
        <v>60</v>
      </c>
      <c r="O154" t="s">
        <v>876</v>
      </c>
      <c r="P154">
        <v>82.97</v>
      </c>
      <c r="Q154" t="s">
        <v>60</v>
      </c>
      <c r="R154" t="s">
        <v>116</v>
      </c>
      <c r="S154">
        <v>0.75</v>
      </c>
      <c r="T154">
        <v>9</v>
      </c>
      <c r="U154" t="s">
        <v>899</v>
      </c>
      <c r="V154" t="s">
        <v>128</v>
      </c>
      <c r="W154">
        <v>3.3333333333333299</v>
      </c>
      <c r="X154">
        <v>3</v>
      </c>
      <c r="Y154">
        <v>9</v>
      </c>
      <c r="Z154">
        <v>5</v>
      </c>
      <c r="AA154">
        <v>131</v>
      </c>
      <c r="AB154" t="s">
        <v>66</v>
      </c>
      <c r="AC154" t="s">
        <v>79</v>
      </c>
      <c r="AD154" t="s">
        <v>846</v>
      </c>
      <c r="AE154" t="s">
        <v>692</v>
      </c>
      <c r="AG154">
        <v>59</v>
      </c>
      <c r="AH154" t="s">
        <v>900</v>
      </c>
      <c r="AI154" t="s">
        <v>901</v>
      </c>
      <c r="AJ154" t="s">
        <v>728</v>
      </c>
      <c r="AK154" t="s">
        <v>84</v>
      </c>
      <c r="AL154" t="s">
        <v>138</v>
      </c>
      <c r="AM154">
        <f>SUM( 6/1 )</f>
        <v>6</v>
      </c>
    </row>
    <row r="155" spans="1:39" x14ac:dyDescent="0.25">
      <c r="A155">
        <v>45080128</v>
      </c>
      <c r="B155" t="s">
        <v>653</v>
      </c>
      <c r="C155" s="4">
        <v>45080</v>
      </c>
      <c r="D155" s="5">
        <v>0.84027777777777779</v>
      </c>
      <c r="E155" t="s">
        <v>875</v>
      </c>
      <c r="G155">
        <v>6</v>
      </c>
      <c r="H155" t="s">
        <v>228</v>
      </c>
      <c r="I155">
        <v>3245</v>
      </c>
      <c r="J155">
        <v>13</v>
      </c>
      <c r="K155" t="s">
        <v>856</v>
      </c>
      <c r="L155">
        <v>1540</v>
      </c>
      <c r="M155" t="s">
        <v>857</v>
      </c>
      <c r="N155">
        <v>60</v>
      </c>
      <c r="O155" t="s">
        <v>876</v>
      </c>
      <c r="P155">
        <v>82.97</v>
      </c>
      <c r="Q155" t="s">
        <v>56</v>
      </c>
      <c r="R155" t="s">
        <v>54</v>
      </c>
      <c r="S155">
        <v>2.5</v>
      </c>
      <c r="T155">
        <v>13</v>
      </c>
      <c r="U155" t="s">
        <v>912</v>
      </c>
      <c r="V155" t="s">
        <v>60</v>
      </c>
      <c r="W155">
        <v>14</v>
      </c>
      <c r="X155">
        <v>5</v>
      </c>
      <c r="Y155">
        <v>9</v>
      </c>
      <c r="Z155">
        <v>2</v>
      </c>
      <c r="AA155">
        <v>128</v>
      </c>
      <c r="AD155" t="s">
        <v>802</v>
      </c>
      <c r="AE155" t="s">
        <v>681</v>
      </c>
      <c r="AG155">
        <v>46</v>
      </c>
      <c r="AH155" t="s">
        <v>913</v>
      </c>
      <c r="AI155" t="s">
        <v>914</v>
      </c>
      <c r="AJ155" t="s">
        <v>92</v>
      </c>
      <c r="AK155" t="s">
        <v>111</v>
      </c>
      <c r="AL155" t="s">
        <v>130</v>
      </c>
      <c r="AM155">
        <f>SUM( 20/1 )</f>
        <v>20</v>
      </c>
    </row>
    <row r="156" spans="1:39" x14ac:dyDescent="0.25">
      <c r="A156">
        <v>45080128</v>
      </c>
      <c r="B156" t="s">
        <v>653</v>
      </c>
      <c r="C156" s="4">
        <v>45080</v>
      </c>
      <c r="D156" s="5">
        <v>0.84027777777777779</v>
      </c>
      <c r="E156" t="s">
        <v>875</v>
      </c>
      <c r="G156">
        <v>6</v>
      </c>
      <c r="H156" t="s">
        <v>228</v>
      </c>
      <c r="I156">
        <v>3245</v>
      </c>
      <c r="J156">
        <v>13</v>
      </c>
      <c r="K156" t="s">
        <v>856</v>
      </c>
      <c r="L156">
        <v>1540</v>
      </c>
      <c r="M156" t="s">
        <v>857</v>
      </c>
      <c r="N156">
        <v>60</v>
      </c>
      <c r="O156" t="s">
        <v>876</v>
      </c>
      <c r="P156">
        <v>82.97</v>
      </c>
      <c r="Q156" t="s">
        <v>50</v>
      </c>
      <c r="R156" t="s">
        <v>83</v>
      </c>
      <c r="S156">
        <v>4.75</v>
      </c>
      <c r="T156">
        <v>11</v>
      </c>
      <c r="U156" t="s">
        <v>904</v>
      </c>
      <c r="V156" t="s">
        <v>86</v>
      </c>
      <c r="W156">
        <v>18</v>
      </c>
      <c r="X156">
        <v>3</v>
      </c>
      <c r="Y156">
        <v>9</v>
      </c>
      <c r="Z156">
        <v>4</v>
      </c>
      <c r="AA156">
        <v>130</v>
      </c>
      <c r="AD156" t="s">
        <v>905</v>
      </c>
      <c r="AE156" t="s">
        <v>906</v>
      </c>
      <c r="AG156">
        <v>58</v>
      </c>
      <c r="AH156" t="s">
        <v>907</v>
      </c>
      <c r="AI156" t="s">
        <v>908</v>
      </c>
      <c r="AJ156" t="s">
        <v>156</v>
      </c>
      <c r="AL156" t="s">
        <v>130</v>
      </c>
      <c r="AM156">
        <f>SUM( 20/1 )</f>
        <v>20</v>
      </c>
    </row>
    <row r="157" spans="1:39" x14ac:dyDescent="0.25">
      <c r="A157">
        <v>45080128</v>
      </c>
      <c r="B157" t="s">
        <v>653</v>
      </c>
      <c r="C157" s="4">
        <v>45080</v>
      </c>
      <c r="D157" s="5">
        <v>0.84027777777777779</v>
      </c>
      <c r="E157" t="s">
        <v>875</v>
      </c>
      <c r="G157">
        <v>6</v>
      </c>
      <c r="H157" t="s">
        <v>228</v>
      </c>
      <c r="I157">
        <v>3245</v>
      </c>
      <c r="J157">
        <v>13</v>
      </c>
      <c r="K157" t="s">
        <v>856</v>
      </c>
      <c r="L157">
        <v>1540</v>
      </c>
      <c r="M157" t="s">
        <v>857</v>
      </c>
      <c r="N157">
        <v>60</v>
      </c>
      <c r="O157" t="s">
        <v>876</v>
      </c>
      <c r="P157">
        <v>82.97</v>
      </c>
      <c r="Q157" t="s">
        <v>61</v>
      </c>
      <c r="R157" t="s">
        <v>152</v>
      </c>
      <c r="S157">
        <v>7.5</v>
      </c>
      <c r="T157">
        <v>3</v>
      </c>
      <c r="U157" t="s">
        <v>881</v>
      </c>
      <c r="V157" t="s">
        <v>61</v>
      </c>
      <c r="W157">
        <v>1.875</v>
      </c>
      <c r="X157">
        <v>4</v>
      </c>
      <c r="Y157">
        <v>9</v>
      </c>
      <c r="Z157">
        <v>13</v>
      </c>
      <c r="AA157">
        <v>139</v>
      </c>
      <c r="AB157" t="s">
        <v>42</v>
      </c>
      <c r="AD157" t="s">
        <v>882</v>
      </c>
      <c r="AE157" t="s">
        <v>687</v>
      </c>
      <c r="AF157">
        <v>3</v>
      </c>
      <c r="AG157">
        <v>60</v>
      </c>
      <c r="AH157" t="s">
        <v>883</v>
      </c>
      <c r="AI157" t="s">
        <v>884</v>
      </c>
      <c r="AJ157" t="s">
        <v>165</v>
      </c>
      <c r="AL157" t="s">
        <v>119</v>
      </c>
      <c r="AM157">
        <f>SUM( 4/1 )</f>
        <v>4</v>
      </c>
    </row>
    <row r="158" spans="1:39" x14ac:dyDescent="0.25">
      <c r="A158">
        <v>45080128</v>
      </c>
      <c r="B158" t="s">
        <v>653</v>
      </c>
      <c r="C158" s="4">
        <v>45080</v>
      </c>
      <c r="D158" s="5">
        <v>0.84027777777777779</v>
      </c>
      <c r="E158" t="s">
        <v>875</v>
      </c>
      <c r="G158">
        <v>6</v>
      </c>
      <c r="H158" t="s">
        <v>228</v>
      </c>
      <c r="I158">
        <v>3245</v>
      </c>
      <c r="J158">
        <v>13</v>
      </c>
      <c r="K158" t="s">
        <v>856</v>
      </c>
      <c r="L158">
        <v>1540</v>
      </c>
      <c r="M158" t="s">
        <v>857</v>
      </c>
      <c r="N158">
        <v>60</v>
      </c>
      <c r="O158" t="s">
        <v>876</v>
      </c>
      <c r="P158">
        <v>82.97</v>
      </c>
      <c r="Q158" t="s">
        <v>53</v>
      </c>
      <c r="R158" t="s">
        <v>41</v>
      </c>
      <c r="S158">
        <v>8.5</v>
      </c>
      <c r="T158">
        <v>7</v>
      </c>
      <c r="U158" t="s">
        <v>896</v>
      </c>
      <c r="V158" t="s">
        <v>51</v>
      </c>
      <c r="W158">
        <v>7.5</v>
      </c>
      <c r="X158">
        <v>5</v>
      </c>
      <c r="Y158">
        <v>9</v>
      </c>
      <c r="Z158">
        <v>4</v>
      </c>
      <c r="AA158">
        <v>130</v>
      </c>
      <c r="AC158" t="s">
        <v>141</v>
      </c>
      <c r="AD158" t="s">
        <v>659</v>
      </c>
      <c r="AE158" t="s">
        <v>660</v>
      </c>
      <c r="AF158">
        <v>7</v>
      </c>
      <c r="AG158">
        <v>55</v>
      </c>
      <c r="AH158" t="s">
        <v>897</v>
      </c>
      <c r="AI158" t="s">
        <v>898</v>
      </c>
      <c r="AJ158" t="s">
        <v>77</v>
      </c>
      <c r="AL158" t="s">
        <v>112</v>
      </c>
      <c r="AM158">
        <f>SUM( 14/1 )</f>
        <v>14</v>
      </c>
    </row>
    <row r="159" spans="1:39" x14ac:dyDescent="0.25">
      <c r="A159">
        <v>45080128</v>
      </c>
      <c r="B159" t="s">
        <v>653</v>
      </c>
      <c r="C159" s="4">
        <v>45080</v>
      </c>
      <c r="D159" s="5">
        <v>0.84027777777777779</v>
      </c>
      <c r="E159" t="s">
        <v>875</v>
      </c>
      <c r="G159">
        <v>6</v>
      </c>
      <c r="H159" t="s">
        <v>228</v>
      </c>
      <c r="I159">
        <v>3245</v>
      </c>
      <c r="J159">
        <v>13</v>
      </c>
      <c r="K159" t="s">
        <v>856</v>
      </c>
      <c r="L159">
        <v>1540</v>
      </c>
      <c r="M159" t="s">
        <v>857</v>
      </c>
      <c r="N159">
        <v>60</v>
      </c>
      <c r="O159" t="s">
        <v>876</v>
      </c>
      <c r="P159">
        <v>82.97</v>
      </c>
      <c r="Q159" t="s">
        <v>46</v>
      </c>
      <c r="R159" t="s">
        <v>210</v>
      </c>
      <c r="S159">
        <v>8.52</v>
      </c>
      <c r="T159">
        <v>14</v>
      </c>
      <c r="U159" t="s">
        <v>915</v>
      </c>
      <c r="V159" t="s">
        <v>161</v>
      </c>
      <c r="W159">
        <v>50</v>
      </c>
      <c r="X159">
        <v>3</v>
      </c>
      <c r="Y159">
        <v>8</v>
      </c>
      <c r="Z159">
        <v>9</v>
      </c>
      <c r="AA159">
        <v>121</v>
      </c>
      <c r="AD159" t="s">
        <v>916</v>
      </c>
      <c r="AE159" t="s">
        <v>665</v>
      </c>
      <c r="AG159">
        <v>49</v>
      </c>
      <c r="AH159" t="s">
        <v>917</v>
      </c>
      <c r="AI159" t="s">
        <v>918</v>
      </c>
      <c r="AJ159" t="s">
        <v>118</v>
      </c>
      <c r="AL159" t="s">
        <v>130</v>
      </c>
      <c r="AM159">
        <f>SUM( 20/1 )</f>
        <v>20</v>
      </c>
    </row>
    <row r="160" spans="1:39" x14ac:dyDescent="0.25">
      <c r="A160">
        <v>45080128</v>
      </c>
      <c r="B160" t="s">
        <v>653</v>
      </c>
      <c r="C160" s="4">
        <v>45080</v>
      </c>
      <c r="D160" s="5">
        <v>0.84027777777777779</v>
      </c>
      <c r="E160" t="s">
        <v>875</v>
      </c>
      <c r="G160">
        <v>6</v>
      </c>
      <c r="H160" t="s">
        <v>228</v>
      </c>
      <c r="I160">
        <v>3245</v>
      </c>
      <c r="J160">
        <v>13</v>
      </c>
      <c r="K160" t="s">
        <v>856</v>
      </c>
      <c r="L160">
        <v>1540</v>
      </c>
      <c r="M160" t="s">
        <v>857</v>
      </c>
      <c r="N160">
        <v>60</v>
      </c>
      <c r="O160" t="s">
        <v>876</v>
      </c>
      <c r="P160">
        <v>82.97</v>
      </c>
      <c r="Q160" t="s">
        <v>91</v>
      </c>
      <c r="R160" t="s">
        <v>41</v>
      </c>
      <c r="S160">
        <v>9.52</v>
      </c>
      <c r="T160">
        <v>4</v>
      </c>
      <c r="U160" t="s">
        <v>885</v>
      </c>
      <c r="V160" t="s">
        <v>53</v>
      </c>
      <c r="W160">
        <v>33</v>
      </c>
      <c r="X160">
        <v>4</v>
      </c>
      <c r="Y160">
        <v>9</v>
      </c>
      <c r="Z160">
        <v>12</v>
      </c>
      <c r="AA160">
        <v>138</v>
      </c>
      <c r="AC160" t="s">
        <v>886</v>
      </c>
      <c r="AD160" t="s">
        <v>730</v>
      </c>
      <c r="AE160" t="s">
        <v>757</v>
      </c>
      <c r="AF160">
        <v>3</v>
      </c>
      <c r="AG160">
        <v>59</v>
      </c>
      <c r="AH160" t="s">
        <v>887</v>
      </c>
      <c r="AI160" t="s">
        <v>888</v>
      </c>
      <c r="AJ160" t="s">
        <v>92</v>
      </c>
      <c r="AL160" t="s">
        <v>127</v>
      </c>
      <c r="AM160">
        <f>SUM( 16/1 )</f>
        <v>16</v>
      </c>
    </row>
    <row r="161" spans="1:39" x14ac:dyDescent="0.25">
      <c r="A161">
        <v>45080128</v>
      </c>
      <c r="B161" t="s">
        <v>653</v>
      </c>
      <c r="C161" s="4">
        <v>45080</v>
      </c>
      <c r="D161" s="5">
        <v>0.84027777777777779</v>
      </c>
      <c r="E161" t="s">
        <v>875</v>
      </c>
      <c r="G161">
        <v>6</v>
      </c>
      <c r="H161" t="s">
        <v>228</v>
      </c>
      <c r="I161">
        <v>3245</v>
      </c>
      <c r="J161">
        <v>13</v>
      </c>
      <c r="K161" t="s">
        <v>856</v>
      </c>
      <c r="L161">
        <v>1540</v>
      </c>
      <c r="M161" t="s">
        <v>857</v>
      </c>
      <c r="N161">
        <v>60</v>
      </c>
      <c r="O161" t="s">
        <v>876</v>
      </c>
      <c r="P161">
        <v>82.97</v>
      </c>
      <c r="Q161" t="s">
        <v>86</v>
      </c>
      <c r="R161" t="s">
        <v>87</v>
      </c>
      <c r="S161">
        <v>11.02</v>
      </c>
      <c r="T161">
        <v>12</v>
      </c>
      <c r="U161" t="s">
        <v>909</v>
      </c>
      <c r="V161" t="s">
        <v>158</v>
      </c>
      <c r="W161">
        <v>8.5</v>
      </c>
      <c r="X161">
        <v>3</v>
      </c>
      <c r="Y161">
        <v>9</v>
      </c>
      <c r="Z161">
        <v>4</v>
      </c>
      <c r="AA161">
        <v>130</v>
      </c>
      <c r="AC161" t="s">
        <v>154</v>
      </c>
      <c r="AD161" t="s">
        <v>746</v>
      </c>
      <c r="AE161" t="s">
        <v>731</v>
      </c>
      <c r="AG161">
        <v>58</v>
      </c>
      <c r="AH161" t="s">
        <v>910</v>
      </c>
      <c r="AI161" t="s">
        <v>911</v>
      </c>
      <c r="AJ161" t="s">
        <v>728</v>
      </c>
      <c r="AL161" t="s">
        <v>74</v>
      </c>
      <c r="AM161">
        <f>SUM( 8/1 )</f>
        <v>8</v>
      </c>
    </row>
    <row r="162" spans="1:39" x14ac:dyDescent="0.25">
      <c r="A162">
        <v>45080128</v>
      </c>
      <c r="B162" t="s">
        <v>653</v>
      </c>
      <c r="C162" s="4">
        <v>45080</v>
      </c>
      <c r="D162" s="5">
        <v>0.84027777777777779</v>
      </c>
      <c r="E162" t="s">
        <v>875</v>
      </c>
      <c r="G162">
        <v>6</v>
      </c>
      <c r="H162" t="s">
        <v>228</v>
      </c>
      <c r="I162">
        <v>3245</v>
      </c>
      <c r="J162">
        <v>13</v>
      </c>
      <c r="K162" t="s">
        <v>856</v>
      </c>
      <c r="L162">
        <v>1540</v>
      </c>
      <c r="M162" t="s">
        <v>857</v>
      </c>
      <c r="N162">
        <v>60</v>
      </c>
      <c r="O162" t="s">
        <v>876</v>
      </c>
      <c r="P162">
        <v>82.97</v>
      </c>
      <c r="Q162" t="s">
        <v>125</v>
      </c>
      <c r="R162" t="s">
        <v>114</v>
      </c>
      <c r="S162">
        <v>12.27</v>
      </c>
      <c r="T162">
        <v>2</v>
      </c>
      <c r="U162" t="s">
        <v>877</v>
      </c>
      <c r="V162" t="s">
        <v>50</v>
      </c>
      <c r="W162">
        <v>28</v>
      </c>
      <c r="X162">
        <v>4</v>
      </c>
      <c r="Y162">
        <v>9</v>
      </c>
      <c r="Z162">
        <v>11</v>
      </c>
      <c r="AA162">
        <v>137</v>
      </c>
      <c r="AC162" t="s">
        <v>98</v>
      </c>
      <c r="AD162" t="s">
        <v>254</v>
      </c>
      <c r="AE162" t="s">
        <v>878</v>
      </c>
      <c r="AF162">
        <v>7</v>
      </c>
      <c r="AG162">
        <v>62</v>
      </c>
      <c r="AH162" t="s">
        <v>879</v>
      </c>
      <c r="AI162" t="s">
        <v>880</v>
      </c>
      <c r="AJ162" t="s">
        <v>118</v>
      </c>
      <c r="AL162" t="s">
        <v>112</v>
      </c>
      <c r="AM162">
        <f>SUM( 14/1 )</f>
        <v>14</v>
      </c>
    </row>
    <row r="163" spans="1:39" x14ac:dyDescent="0.25">
      <c r="A163">
        <v>45080128</v>
      </c>
      <c r="B163" t="s">
        <v>653</v>
      </c>
      <c r="C163" s="4">
        <v>45080</v>
      </c>
      <c r="D163" s="5">
        <v>0.84027777777777779</v>
      </c>
      <c r="E163" t="s">
        <v>875</v>
      </c>
      <c r="G163">
        <v>6</v>
      </c>
      <c r="H163" t="s">
        <v>228</v>
      </c>
      <c r="I163">
        <v>3245</v>
      </c>
      <c r="J163">
        <v>13</v>
      </c>
      <c r="K163" t="s">
        <v>856</v>
      </c>
      <c r="L163">
        <v>1540</v>
      </c>
      <c r="M163" t="s">
        <v>857</v>
      </c>
      <c r="N163">
        <v>60</v>
      </c>
      <c r="O163" t="s">
        <v>876</v>
      </c>
      <c r="P163">
        <v>82.97</v>
      </c>
      <c r="Q163" t="s">
        <v>92</v>
      </c>
      <c r="R163" t="s">
        <v>114</v>
      </c>
      <c r="S163">
        <v>13.52</v>
      </c>
      <c r="T163">
        <v>10</v>
      </c>
      <c r="U163" t="s">
        <v>902</v>
      </c>
      <c r="V163" t="s">
        <v>41</v>
      </c>
      <c r="W163">
        <v>8.5</v>
      </c>
      <c r="X163">
        <v>3</v>
      </c>
      <c r="Y163">
        <v>9</v>
      </c>
      <c r="Z163">
        <v>4</v>
      </c>
      <c r="AA163">
        <v>130</v>
      </c>
      <c r="AD163" t="s">
        <v>719</v>
      </c>
      <c r="AE163" t="s">
        <v>720</v>
      </c>
      <c r="AG163">
        <v>58</v>
      </c>
      <c r="AH163" t="s">
        <v>836</v>
      </c>
      <c r="AI163" t="s">
        <v>903</v>
      </c>
      <c r="AJ163" t="s">
        <v>92</v>
      </c>
      <c r="AK163" t="s">
        <v>44</v>
      </c>
      <c r="AL163" t="s">
        <v>106</v>
      </c>
      <c r="AM163">
        <f>SUM( 5/1 )</f>
        <v>5</v>
      </c>
    </row>
    <row r="164" spans="1:39" x14ac:dyDescent="0.25">
      <c r="A164">
        <v>45080128</v>
      </c>
      <c r="B164" t="s">
        <v>653</v>
      </c>
      <c r="C164" s="4">
        <v>45080</v>
      </c>
      <c r="D164" s="5">
        <v>0.84027777777777779</v>
      </c>
      <c r="E164" t="s">
        <v>875</v>
      </c>
      <c r="G164">
        <v>6</v>
      </c>
      <c r="H164" t="s">
        <v>228</v>
      </c>
      <c r="I164">
        <v>3245</v>
      </c>
      <c r="J164">
        <v>13</v>
      </c>
      <c r="K164" t="s">
        <v>856</v>
      </c>
      <c r="L164">
        <v>1540</v>
      </c>
      <c r="M164" t="s">
        <v>857</v>
      </c>
      <c r="N164">
        <v>60</v>
      </c>
      <c r="O164" t="s">
        <v>876</v>
      </c>
      <c r="P164">
        <v>82.97</v>
      </c>
      <c r="Q164" t="s">
        <v>51</v>
      </c>
      <c r="R164" t="s">
        <v>60</v>
      </c>
      <c r="S164">
        <v>15.52</v>
      </c>
      <c r="T164">
        <v>6</v>
      </c>
      <c r="U164" t="s">
        <v>893</v>
      </c>
      <c r="V164" t="s">
        <v>92</v>
      </c>
      <c r="W164">
        <v>22</v>
      </c>
      <c r="X164">
        <v>4</v>
      </c>
      <c r="Y164">
        <v>9</v>
      </c>
      <c r="Z164">
        <v>13</v>
      </c>
      <c r="AA164">
        <v>139</v>
      </c>
      <c r="AD164" t="s">
        <v>795</v>
      </c>
      <c r="AE164" t="s">
        <v>787</v>
      </c>
      <c r="AG164">
        <v>57</v>
      </c>
      <c r="AH164" t="s">
        <v>894</v>
      </c>
      <c r="AI164" t="s">
        <v>895</v>
      </c>
      <c r="AJ164" t="s">
        <v>125</v>
      </c>
      <c r="AL164" t="s">
        <v>127</v>
      </c>
      <c r="AM164">
        <f>SUM( 16/1 )</f>
        <v>16</v>
      </c>
    </row>
    <row r="165" spans="1:39" x14ac:dyDescent="0.25">
      <c r="A165">
        <v>45080128</v>
      </c>
      <c r="B165" t="s">
        <v>653</v>
      </c>
      <c r="C165" s="4">
        <v>45080</v>
      </c>
      <c r="D165" s="5">
        <v>0.84027777777777779</v>
      </c>
      <c r="E165" t="s">
        <v>875</v>
      </c>
      <c r="G165">
        <v>6</v>
      </c>
      <c r="H165" t="s">
        <v>228</v>
      </c>
      <c r="I165">
        <v>3245</v>
      </c>
      <c r="J165">
        <v>13</v>
      </c>
      <c r="K165" t="s">
        <v>856</v>
      </c>
      <c r="L165">
        <v>1540</v>
      </c>
      <c r="M165" t="s">
        <v>857</v>
      </c>
      <c r="N165">
        <v>60</v>
      </c>
      <c r="O165" t="s">
        <v>876</v>
      </c>
      <c r="P165">
        <v>82.97</v>
      </c>
      <c r="Q165" t="s">
        <v>161</v>
      </c>
      <c r="R165" t="s">
        <v>83</v>
      </c>
      <c r="S165">
        <v>17.77</v>
      </c>
      <c r="T165">
        <v>15</v>
      </c>
      <c r="U165" t="s">
        <v>919</v>
      </c>
      <c r="V165" t="s">
        <v>91</v>
      </c>
      <c r="W165">
        <v>80</v>
      </c>
      <c r="X165">
        <v>3</v>
      </c>
      <c r="Y165">
        <v>8</v>
      </c>
      <c r="Z165">
        <v>8</v>
      </c>
      <c r="AA165">
        <v>120</v>
      </c>
      <c r="AD165" t="s">
        <v>724</v>
      </c>
      <c r="AE165" t="s">
        <v>725</v>
      </c>
      <c r="AG165">
        <v>48</v>
      </c>
      <c r="AH165" t="s">
        <v>920</v>
      </c>
      <c r="AI165" t="s">
        <v>921</v>
      </c>
      <c r="AJ165" t="s">
        <v>92</v>
      </c>
      <c r="AL165" t="s">
        <v>49</v>
      </c>
      <c r="AM165">
        <f>SUM( 33/1 )</f>
        <v>33</v>
      </c>
    </row>
    <row r="166" spans="1:39" x14ac:dyDescent="0.25">
      <c r="A166">
        <v>45080129</v>
      </c>
      <c r="B166" t="s">
        <v>653</v>
      </c>
      <c r="C166" s="4">
        <v>45080</v>
      </c>
      <c r="D166" s="5">
        <v>0.86458333333333337</v>
      </c>
      <c r="E166" t="s">
        <v>922</v>
      </c>
      <c r="G166">
        <v>5</v>
      </c>
      <c r="H166" t="s">
        <v>40</v>
      </c>
      <c r="I166">
        <v>3873</v>
      </c>
      <c r="J166">
        <v>5</v>
      </c>
      <c r="K166" t="s">
        <v>923</v>
      </c>
      <c r="L166">
        <v>1320</v>
      </c>
      <c r="M166" t="s">
        <v>857</v>
      </c>
      <c r="N166">
        <v>70</v>
      </c>
      <c r="O166" t="s">
        <v>924</v>
      </c>
      <c r="P166">
        <v>70.42</v>
      </c>
      <c r="Q166" t="s">
        <v>41</v>
      </c>
      <c r="S166">
        <v>0</v>
      </c>
      <c r="T166">
        <v>3</v>
      </c>
      <c r="U166" t="s">
        <v>931</v>
      </c>
      <c r="V166" t="s">
        <v>41</v>
      </c>
      <c r="W166">
        <v>6.5</v>
      </c>
      <c r="X166">
        <v>4</v>
      </c>
      <c r="Y166">
        <v>9</v>
      </c>
      <c r="Z166">
        <v>4</v>
      </c>
      <c r="AA166">
        <v>130</v>
      </c>
      <c r="AC166" t="s">
        <v>839</v>
      </c>
      <c r="AD166" t="s">
        <v>235</v>
      </c>
      <c r="AE166" t="s">
        <v>815</v>
      </c>
      <c r="AF166">
        <v>7</v>
      </c>
      <c r="AG166">
        <v>69</v>
      </c>
      <c r="AH166" t="s">
        <v>932</v>
      </c>
      <c r="AI166" t="s">
        <v>933</v>
      </c>
      <c r="AJ166" t="s">
        <v>77</v>
      </c>
      <c r="AK166" t="s">
        <v>44</v>
      </c>
      <c r="AL166" t="s">
        <v>106</v>
      </c>
      <c r="AM166">
        <f>SUM( 5/1 )</f>
        <v>5</v>
      </c>
    </row>
    <row r="167" spans="1:39" x14ac:dyDescent="0.25">
      <c r="A167">
        <v>45080129</v>
      </c>
      <c r="B167" t="s">
        <v>653</v>
      </c>
      <c r="C167" s="4">
        <v>45080</v>
      </c>
      <c r="D167" s="5">
        <v>0.86458333333333337</v>
      </c>
      <c r="E167" t="s">
        <v>922</v>
      </c>
      <c r="G167">
        <v>5</v>
      </c>
      <c r="H167" t="s">
        <v>40</v>
      </c>
      <c r="I167">
        <v>3873</v>
      </c>
      <c r="J167">
        <v>5</v>
      </c>
      <c r="K167" t="s">
        <v>923</v>
      </c>
      <c r="L167">
        <v>1320</v>
      </c>
      <c r="M167" t="s">
        <v>857</v>
      </c>
      <c r="N167">
        <v>70</v>
      </c>
      <c r="O167" t="s">
        <v>924</v>
      </c>
      <c r="P167">
        <v>70.42</v>
      </c>
      <c r="Q167" t="s">
        <v>60</v>
      </c>
      <c r="R167" t="s">
        <v>83</v>
      </c>
      <c r="S167">
        <v>2.25</v>
      </c>
      <c r="T167">
        <v>4</v>
      </c>
      <c r="U167" t="s">
        <v>934</v>
      </c>
      <c r="V167" t="s">
        <v>60</v>
      </c>
      <c r="W167">
        <v>2.125</v>
      </c>
      <c r="X167">
        <v>4</v>
      </c>
      <c r="Y167">
        <v>9</v>
      </c>
      <c r="Z167">
        <v>10</v>
      </c>
      <c r="AA167">
        <v>136</v>
      </c>
      <c r="AB167" t="s">
        <v>66</v>
      </c>
      <c r="AD167" t="s">
        <v>259</v>
      </c>
      <c r="AE167" t="s">
        <v>714</v>
      </c>
      <c r="AG167">
        <v>68</v>
      </c>
      <c r="AH167" t="s">
        <v>935</v>
      </c>
      <c r="AI167" t="s">
        <v>936</v>
      </c>
      <c r="AJ167" t="s">
        <v>158</v>
      </c>
      <c r="AK167" t="s">
        <v>44</v>
      </c>
      <c r="AL167" t="s">
        <v>139</v>
      </c>
      <c r="AM167">
        <f>SUM( 9/4 )</f>
        <v>2.25</v>
      </c>
    </row>
    <row r="168" spans="1:39" x14ac:dyDescent="0.25">
      <c r="A168">
        <v>45080129</v>
      </c>
      <c r="B168" t="s">
        <v>653</v>
      </c>
      <c r="C168" s="4">
        <v>45080</v>
      </c>
      <c r="D168" s="5">
        <v>0.86458333333333337</v>
      </c>
      <c r="E168" t="s">
        <v>922</v>
      </c>
      <c r="G168">
        <v>5</v>
      </c>
      <c r="H168" t="s">
        <v>40</v>
      </c>
      <c r="I168">
        <v>3873</v>
      </c>
      <c r="J168">
        <v>5</v>
      </c>
      <c r="K168" t="s">
        <v>923</v>
      </c>
      <c r="L168">
        <v>1320</v>
      </c>
      <c r="M168" t="s">
        <v>857</v>
      </c>
      <c r="N168">
        <v>70</v>
      </c>
      <c r="O168" t="s">
        <v>924</v>
      </c>
      <c r="P168">
        <v>70.42</v>
      </c>
      <c r="Q168" t="s">
        <v>56</v>
      </c>
      <c r="R168" t="s">
        <v>87</v>
      </c>
      <c r="S168">
        <v>3.75</v>
      </c>
      <c r="T168">
        <v>6</v>
      </c>
      <c r="U168" t="s">
        <v>937</v>
      </c>
      <c r="V168" t="s">
        <v>56</v>
      </c>
      <c r="W168">
        <v>16</v>
      </c>
      <c r="X168">
        <v>5</v>
      </c>
      <c r="Y168">
        <v>8</v>
      </c>
      <c r="Z168">
        <v>11</v>
      </c>
      <c r="AA168">
        <v>123</v>
      </c>
      <c r="AD168" t="s">
        <v>938</v>
      </c>
      <c r="AE168" t="s">
        <v>939</v>
      </c>
      <c r="AF168">
        <v>7</v>
      </c>
      <c r="AG168">
        <v>62</v>
      </c>
      <c r="AH168" t="s">
        <v>940</v>
      </c>
      <c r="AI168" t="s">
        <v>941</v>
      </c>
      <c r="AJ168" t="s">
        <v>86</v>
      </c>
      <c r="AK168" t="s">
        <v>44</v>
      </c>
      <c r="AL168" t="s">
        <v>90</v>
      </c>
      <c r="AM168">
        <f>SUM( 12/1 )</f>
        <v>12</v>
      </c>
    </row>
    <row r="169" spans="1:39" x14ac:dyDescent="0.25">
      <c r="A169">
        <v>45080129</v>
      </c>
      <c r="B169" t="s">
        <v>653</v>
      </c>
      <c r="C169" s="4">
        <v>45080</v>
      </c>
      <c r="D169" s="5">
        <v>0.86458333333333337</v>
      </c>
      <c r="E169" t="s">
        <v>922</v>
      </c>
      <c r="G169">
        <v>5</v>
      </c>
      <c r="H169" t="s">
        <v>40</v>
      </c>
      <c r="I169">
        <v>3873</v>
      </c>
      <c r="J169">
        <v>5</v>
      </c>
      <c r="K169" t="s">
        <v>923</v>
      </c>
      <c r="L169">
        <v>1320</v>
      </c>
      <c r="M169" t="s">
        <v>857</v>
      </c>
      <c r="N169">
        <v>70</v>
      </c>
      <c r="O169" t="s">
        <v>924</v>
      </c>
      <c r="P169">
        <v>70.42</v>
      </c>
      <c r="Q169" t="s">
        <v>50</v>
      </c>
      <c r="R169" t="s">
        <v>83</v>
      </c>
      <c r="S169">
        <v>6</v>
      </c>
      <c r="T169">
        <v>1</v>
      </c>
      <c r="U169" t="s">
        <v>925</v>
      </c>
      <c r="V169" t="s">
        <v>53</v>
      </c>
      <c r="W169">
        <v>1.625</v>
      </c>
      <c r="X169">
        <v>7</v>
      </c>
      <c r="Y169">
        <v>9</v>
      </c>
      <c r="Z169">
        <v>12</v>
      </c>
      <c r="AA169">
        <v>138</v>
      </c>
      <c r="AB169" t="s">
        <v>42</v>
      </c>
      <c r="AD169" t="s">
        <v>257</v>
      </c>
      <c r="AE169" t="s">
        <v>704</v>
      </c>
      <c r="AG169">
        <v>70</v>
      </c>
      <c r="AH169" t="s">
        <v>926</v>
      </c>
      <c r="AI169" t="s">
        <v>927</v>
      </c>
      <c r="AJ169" t="s">
        <v>43</v>
      </c>
      <c r="AK169" t="s">
        <v>44</v>
      </c>
      <c r="AL169" t="s">
        <v>95</v>
      </c>
      <c r="AM169">
        <f>SUM( 2/1 )</f>
        <v>2</v>
      </c>
    </row>
    <row r="170" spans="1:39" x14ac:dyDescent="0.25">
      <c r="A170">
        <v>45080129</v>
      </c>
      <c r="B170" t="s">
        <v>653</v>
      </c>
      <c r="C170" s="4">
        <v>45080</v>
      </c>
      <c r="D170" s="5">
        <v>0.86458333333333337</v>
      </c>
      <c r="E170" t="s">
        <v>922</v>
      </c>
      <c r="G170">
        <v>5</v>
      </c>
      <c r="H170" t="s">
        <v>40</v>
      </c>
      <c r="I170">
        <v>3873</v>
      </c>
      <c r="J170">
        <v>5</v>
      </c>
      <c r="K170" t="s">
        <v>923</v>
      </c>
      <c r="L170">
        <v>1320</v>
      </c>
      <c r="M170" t="s">
        <v>857</v>
      </c>
      <c r="N170">
        <v>70</v>
      </c>
      <c r="O170" t="s">
        <v>924</v>
      </c>
      <c r="P170">
        <v>70.42</v>
      </c>
      <c r="Q170" t="s">
        <v>61</v>
      </c>
      <c r="R170" t="s">
        <v>152</v>
      </c>
      <c r="S170">
        <v>8.75</v>
      </c>
      <c r="T170">
        <v>2</v>
      </c>
      <c r="U170" t="s">
        <v>928</v>
      </c>
      <c r="V170" t="s">
        <v>50</v>
      </c>
      <c r="W170">
        <v>3.6</v>
      </c>
      <c r="X170">
        <v>4</v>
      </c>
      <c r="Y170">
        <v>9</v>
      </c>
      <c r="Z170">
        <v>9</v>
      </c>
      <c r="AA170">
        <v>135</v>
      </c>
      <c r="AC170" t="s">
        <v>79</v>
      </c>
      <c r="AD170" t="s">
        <v>212</v>
      </c>
      <c r="AE170" t="s">
        <v>929</v>
      </c>
      <c r="AF170">
        <v>7</v>
      </c>
      <c r="AG170">
        <v>74</v>
      </c>
      <c r="AH170" t="s">
        <v>930</v>
      </c>
      <c r="AI170" s="6" t="s">
        <v>3276</v>
      </c>
      <c r="AJ170" s="6" t="s">
        <v>41</v>
      </c>
      <c r="AL170" t="s">
        <v>74</v>
      </c>
      <c r="AM170">
        <f>SUM( 8/1 )</f>
        <v>8</v>
      </c>
    </row>
    <row r="171" spans="1:39" x14ac:dyDescent="0.25">
      <c r="A171">
        <v>45080130</v>
      </c>
      <c r="B171" t="s">
        <v>942</v>
      </c>
      <c r="C171" s="4">
        <v>45080</v>
      </c>
      <c r="D171" s="5">
        <v>0.55208333333333337</v>
      </c>
      <c r="E171" t="s">
        <v>943</v>
      </c>
      <c r="G171">
        <v>6</v>
      </c>
      <c r="H171" t="s">
        <v>40</v>
      </c>
      <c r="I171">
        <v>3664</v>
      </c>
      <c r="J171">
        <v>7</v>
      </c>
      <c r="K171" t="s">
        <v>944</v>
      </c>
      <c r="L171">
        <v>1573</v>
      </c>
      <c r="M171" t="s">
        <v>945</v>
      </c>
      <c r="N171">
        <v>60</v>
      </c>
      <c r="O171" t="s">
        <v>946</v>
      </c>
      <c r="P171">
        <v>89.45</v>
      </c>
      <c r="Q171" t="s">
        <v>41</v>
      </c>
      <c r="S171">
        <v>0</v>
      </c>
      <c r="T171">
        <v>2</v>
      </c>
      <c r="U171" t="s">
        <v>952</v>
      </c>
      <c r="V171" t="s">
        <v>46</v>
      </c>
      <c r="W171">
        <v>3.5</v>
      </c>
      <c r="X171">
        <v>4</v>
      </c>
      <c r="Y171">
        <v>9</v>
      </c>
      <c r="Z171">
        <v>8</v>
      </c>
      <c r="AA171">
        <v>134</v>
      </c>
      <c r="AD171" t="s">
        <v>202</v>
      </c>
      <c r="AE171" t="s">
        <v>953</v>
      </c>
      <c r="AG171">
        <v>59</v>
      </c>
      <c r="AH171" t="s">
        <v>954</v>
      </c>
      <c r="AI171" t="s">
        <v>955</v>
      </c>
      <c r="AJ171" t="s">
        <v>108</v>
      </c>
      <c r="AL171" t="s">
        <v>138</v>
      </c>
      <c r="AM171">
        <f>SUM( 6/1 )</f>
        <v>6</v>
      </c>
    </row>
    <row r="172" spans="1:39" x14ac:dyDescent="0.25">
      <c r="A172">
        <v>45080130</v>
      </c>
      <c r="B172" t="s">
        <v>942</v>
      </c>
      <c r="C172" s="4">
        <v>45080</v>
      </c>
      <c r="D172" s="5">
        <v>0.55208333333333337</v>
      </c>
      <c r="E172" t="s">
        <v>943</v>
      </c>
      <c r="G172">
        <v>6</v>
      </c>
      <c r="H172" t="s">
        <v>40</v>
      </c>
      <c r="I172">
        <v>3664</v>
      </c>
      <c r="J172">
        <v>7</v>
      </c>
      <c r="K172" t="s">
        <v>944</v>
      </c>
      <c r="L172">
        <v>1573</v>
      </c>
      <c r="M172" t="s">
        <v>945</v>
      </c>
      <c r="N172">
        <v>60</v>
      </c>
      <c r="O172" t="s">
        <v>946</v>
      </c>
      <c r="P172">
        <v>89.45</v>
      </c>
      <c r="Q172" t="s">
        <v>60</v>
      </c>
      <c r="R172" t="s">
        <v>54</v>
      </c>
      <c r="S172">
        <v>1.75</v>
      </c>
      <c r="T172">
        <v>1</v>
      </c>
      <c r="U172" t="s">
        <v>947</v>
      </c>
      <c r="V172" t="s">
        <v>50</v>
      </c>
      <c r="W172">
        <v>3</v>
      </c>
      <c r="X172">
        <v>7</v>
      </c>
      <c r="Y172">
        <v>9</v>
      </c>
      <c r="Z172">
        <v>9</v>
      </c>
      <c r="AA172">
        <v>135</v>
      </c>
      <c r="AB172" t="s">
        <v>42</v>
      </c>
      <c r="AC172" t="s">
        <v>839</v>
      </c>
      <c r="AD172" t="s">
        <v>948</v>
      </c>
      <c r="AE172" t="s">
        <v>949</v>
      </c>
      <c r="AG172">
        <v>60</v>
      </c>
      <c r="AH172" t="s">
        <v>950</v>
      </c>
      <c r="AI172" t="s">
        <v>951</v>
      </c>
      <c r="AJ172" t="s">
        <v>92</v>
      </c>
      <c r="AK172" t="s">
        <v>222</v>
      </c>
      <c r="AL172" t="s">
        <v>155</v>
      </c>
      <c r="AM172">
        <f>SUM( 11/4 )</f>
        <v>2.75</v>
      </c>
    </row>
    <row r="173" spans="1:39" x14ac:dyDescent="0.25">
      <c r="A173">
        <v>45080130</v>
      </c>
      <c r="B173" t="s">
        <v>942</v>
      </c>
      <c r="C173" s="4">
        <v>45080</v>
      </c>
      <c r="D173" s="5">
        <v>0.55208333333333337</v>
      </c>
      <c r="E173" t="s">
        <v>943</v>
      </c>
      <c r="G173">
        <v>6</v>
      </c>
      <c r="H173" t="s">
        <v>40</v>
      </c>
      <c r="I173">
        <v>3664</v>
      </c>
      <c r="J173">
        <v>7</v>
      </c>
      <c r="K173" t="s">
        <v>944</v>
      </c>
      <c r="L173">
        <v>1573</v>
      </c>
      <c r="M173" t="s">
        <v>945</v>
      </c>
      <c r="N173">
        <v>60</v>
      </c>
      <c r="O173" t="s">
        <v>946</v>
      </c>
      <c r="P173">
        <v>89.45</v>
      </c>
      <c r="Q173" t="s">
        <v>56</v>
      </c>
      <c r="R173" t="s">
        <v>56</v>
      </c>
      <c r="S173">
        <v>4.75</v>
      </c>
      <c r="T173">
        <v>6</v>
      </c>
      <c r="U173" t="s">
        <v>969</v>
      </c>
      <c r="V173" t="s">
        <v>56</v>
      </c>
      <c r="W173">
        <v>18</v>
      </c>
      <c r="X173">
        <v>4</v>
      </c>
      <c r="Y173">
        <v>9</v>
      </c>
      <c r="Z173">
        <v>1</v>
      </c>
      <c r="AA173">
        <v>127</v>
      </c>
      <c r="AC173" t="s">
        <v>73</v>
      </c>
      <c r="AD173" t="s">
        <v>970</v>
      </c>
      <c r="AE173" t="s">
        <v>971</v>
      </c>
      <c r="AF173">
        <v>3</v>
      </c>
      <c r="AG173">
        <v>55</v>
      </c>
      <c r="AH173" t="s">
        <v>972</v>
      </c>
      <c r="AI173" t="s">
        <v>973</v>
      </c>
      <c r="AJ173" t="s">
        <v>668</v>
      </c>
      <c r="AK173" t="s">
        <v>44</v>
      </c>
      <c r="AL173" t="s">
        <v>112</v>
      </c>
      <c r="AM173">
        <f>SUM( 14/1 )</f>
        <v>14</v>
      </c>
    </row>
    <row r="174" spans="1:39" x14ac:dyDescent="0.25">
      <c r="A174">
        <v>45080130</v>
      </c>
      <c r="B174" t="s">
        <v>942</v>
      </c>
      <c r="C174" s="4">
        <v>45080</v>
      </c>
      <c r="D174" s="5">
        <v>0.55208333333333337</v>
      </c>
      <c r="E174" t="s">
        <v>943</v>
      </c>
      <c r="G174">
        <v>6</v>
      </c>
      <c r="H174" t="s">
        <v>40</v>
      </c>
      <c r="I174">
        <v>3664</v>
      </c>
      <c r="J174">
        <v>7</v>
      </c>
      <c r="K174" t="s">
        <v>944</v>
      </c>
      <c r="L174">
        <v>1573</v>
      </c>
      <c r="M174" t="s">
        <v>945</v>
      </c>
      <c r="N174">
        <v>60</v>
      </c>
      <c r="O174" t="s">
        <v>946</v>
      </c>
      <c r="P174">
        <v>89.45</v>
      </c>
      <c r="Q174" t="s">
        <v>50</v>
      </c>
      <c r="R174" t="s">
        <v>75</v>
      </c>
      <c r="S174">
        <v>5.25</v>
      </c>
      <c r="T174">
        <v>7</v>
      </c>
      <c r="U174" t="s">
        <v>974</v>
      </c>
      <c r="V174" t="s">
        <v>60</v>
      </c>
      <c r="W174">
        <v>6.5</v>
      </c>
      <c r="X174">
        <v>9</v>
      </c>
      <c r="Y174">
        <v>8</v>
      </c>
      <c r="Z174">
        <v>4</v>
      </c>
      <c r="AA174">
        <v>116</v>
      </c>
      <c r="AD174" t="s">
        <v>975</v>
      </c>
      <c r="AE174" t="s">
        <v>976</v>
      </c>
      <c r="AF174">
        <v>5</v>
      </c>
      <c r="AG174">
        <v>46</v>
      </c>
      <c r="AH174" t="s">
        <v>977</v>
      </c>
      <c r="AI174" t="s">
        <v>978</v>
      </c>
      <c r="AJ174" t="s">
        <v>92</v>
      </c>
      <c r="AK174" t="s">
        <v>44</v>
      </c>
      <c r="AL174" t="s">
        <v>74</v>
      </c>
      <c r="AM174">
        <f>SUM( 8/1 )</f>
        <v>8</v>
      </c>
    </row>
    <row r="175" spans="1:39" x14ac:dyDescent="0.25">
      <c r="A175">
        <v>45080130</v>
      </c>
      <c r="B175" t="s">
        <v>942</v>
      </c>
      <c r="C175" s="4">
        <v>45080</v>
      </c>
      <c r="D175" s="5">
        <v>0.55208333333333337</v>
      </c>
      <c r="E175" t="s">
        <v>943</v>
      </c>
      <c r="G175">
        <v>6</v>
      </c>
      <c r="H175" t="s">
        <v>40</v>
      </c>
      <c r="I175">
        <v>3664</v>
      </c>
      <c r="J175">
        <v>7</v>
      </c>
      <c r="K175" t="s">
        <v>944</v>
      </c>
      <c r="L175">
        <v>1573</v>
      </c>
      <c r="M175" t="s">
        <v>945</v>
      </c>
      <c r="N175">
        <v>60</v>
      </c>
      <c r="O175" t="s">
        <v>946</v>
      </c>
      <c r="P175">
        <v>89.45</v>
      </c>
      <c r="Q175" t="s">
        <v>61</v>
      </c>
      <c r="R175" t="s">
        <v>116</v>
      </c>
      <c r="S175">
        <v>6</v>
      </c>
      <c r="T175">
        <v>3</v>
      </c>
      <c r="U175" t="s">
        <v>956</v>
      </c>
      <c r="V175" t="s">
        <v>53</v>
      </c>
      <c r="W175">
        <v>7</v>
      </c>
      <c r="X175">
        <v>4</v>
      </c>
      <c r="Y175">
        <v>9</v>
      </c>
      <c r="Z175">
        <v>8</v>
      </c>
      <c r="AA175">
        <v>134</v>
      </c>
      <c r="AC175" t="s">
        <v>62</v>
      </c>
      <c r="AD175" t="s">
        <v>242</v>
      </c>
      <c r="AE175" t="s">
        <v>957</v>
      </c>
      <c r="AG175">
        <v>59</v>
      </c>
      <c r="AH175" t="s">
        <v>958</v>
      </c>
      <c r="AI175" t="s">
        <v>959</v>
      </c>
      <c r="AJ175" t="s">
        <v>86</v>
      </c>
      <c r="AL175" t="s">
        <v>119</v>
      </c>
      <c r="AM175">
        <f>SUM( 4/1 )</f>
        <v>4</v>
      </c>
    </row>
    <row r="176" spans="1:39" x14ac:dyDescent="0.25">
      <c r="A176">
        <v>45080130</v>
      </c>
      <c r="B176" t="s">
        <v>942</v>
      </c>
      <c r="C176" s="4">
        <v>45080</v>
      </c>
      <c r="D176" s="5">
        <v>0.55208333333333337</v>
      </c>
      <c r="E176" t="s">
        <v>943</v>
      </c>
      <c r="G176">
        <v>6</v>
      </c>
      <c r="H176" t="s">
        <v>40</v>
      </c>
      <c r="I176">
        <v>3664</v>
      </c>
      <c r="J176">
        <v>7</v>
      </c>
      <c r="K176" t="s">
        <v>944</v>
      </c>
      <c r="L176">
        <v>1573</v>
      </c>
      <c r="M176" t="s">
        <v>945</v>
      </c>
      <c r="N176">
        <v>60</v>
      </c>
      <c r="O176" t="s">
        <v>946</v>
      </c>
      <c r="P176">
        <v>89.45</v>
      </c>
      <c r="Q176" t="s">
        <v>53</v>
      </c>
      <c r="R176" t="s">
        <v>116</v>
      </c>
      <c r="S176">
        <v>6.75</v>
      </c>
      <c r="T176">
        <v>5</v>
      </c>
      <c r="U176" t="s">
        <v>965</v>
      </c>
      <c r="V176" t="s">
        <v>41</v>
      </c>
      <c r="W176">
        <v>3.3333333333333299</v>
      </c>
      <c r="X176">
        <v>9</v>
      </c>
      <c r="Y176">
        <v>9</v>
      </c>
      <c r="Z176">
        <v>7</v>
      </c>
      <c r="AA176">
        <v>133</v>
      </c>
      <c r="AB176" t="s">
        <v>66</v>
      </c>
      <c r="AC176" t="s">
        <v>88</v>
      </c>
      <c r="AD176" t="s">
        <v>262</v>
      </c>
      <c r="AE176" t="s">
        <v>966</v>
      </c>
      <c r="AG176">
        <v>58</v>
      </c>
      <c r="AH176" t="s">
        <v>967</v>
      </c>
      <c r="AI176" t="s">
        <v>968</v>
      </c>
      <c r="AJ176" t="s">
        <v>86</v>
      </c>
      <c r="AK176" t="s">
        <v>149</v>
      </c>
      <c r="AL176" t="s">
        <v>107</v>
      </c>
      <c r="AM176">
        <f>SUM( 5/2 )</f>
        <v>2.5</v>
      </c>
    </row>
    <row r="177" spans="1:39" x14ac:dyDescent="0.25">
      <c r="A177">
        <v>45080130</v>
      </c>
      <c r="B177" t="s">
        <v>942</v>
      </c>
      <c r="C177" s="4">
        <v>45080</v>
      </c>
      <c r="D177" s="5">
        <v>0.55208333333333337</v>
      </c>
      <c r="E177" t="s">
        <v>943</v>
      </c>
      <c r="G177">
        <v>6</v>
      </c>
      <c r="H177" t="s">
        <v>40</v>
      </c>
      <c r="I177">
        <v>3664</v>
      </c>
      <c r="J177">
        <v>7</v>
      </c>
      <c r="K177" t="s">
        <v>944</v>
      </c>
      <c r="L177">
        <v>1573</v>
      </c>
      <c r="M177" t="s">
        <v>945</v>
      </c>
      <c r="N177">
        <v>60</v>
      </c>
      <c r="O177" t="s">
        <v>946</v>
      </c>
      <c r="P177">
        <v>89.45</v>
      </c>
      <c r="Q177" t="s">
        <v>46</v>
      </c>
      <c r="R177" t="s">
        <v>120</v>
      </c>
      <c r="S177">
        <v>6.95</v>
      </c>
      <c r="T177">
        <v>4</v>
      </c>
      <c r="U177" t="s">
        <v>960</v>
      </c>
      <c r="V177" t="s">
        <v>61</v>
      </c>
      <c r="W177">
        <v>6.5</v>
      </c>
      <c r="X177">
        <v>6</v>
      </c>
      <c r="Y177">
        <v>9</v>
      </c>
      <c r="Z177">
        <v>7</v>
      </c>
      <c r="AA177">
        <v>133</v>
      </c>
      <c r="AD177" t="s">
        <v>961</v>
      </c>
      <c r="AE177" t="s">
        <v>962</v>
      </c>
      <c r="AG177">
        <v>58</v>
      </c>
      <c r="AH177" t="s">
        <v>963</v>
      </c>
      <c r="AI177" t="s">
        <v>964</v>
      </c>
      <c r="AJ177" t="s">
        <v>92</v>
      </c>
      <c r="AK177" t="s">
        <v>44</v>
      </c>
      <c r="AL177" t="s">
        <v>90</v>
      </c>
      <c r="AM177">
        <f>SUM( 12/1 )</f>
        <v>12</v>
      </c>
    </row>
    <row r="178" spans="1:39" x14ac:dyDescent="0.25">
      <c r="A178">
        <v>45080131</v>
      </c>
      <c r="B178" t="s">
        <v>942</v>
      </c>
      <c r="C178" s="4">
        <v>45080</v>
      </c>
      <c r="D178" s="5">
        <v>0.57638888888888884</v>
      </c>
      <c r="E178" t="s">
        <v>979</v>
      </c>
      <c r="G178">
        <v>3</v>
      </c>
      <c r="H178" t="s">
        <v>40</v>
      </c>
      <c r="I178">
        <v>9180</v>
      </c>
      <c r="J178">
        <v>9</v>
      </c>
      <c r="K178" t="s">
        <v>944</v>
      </c>
      <c r="L178">
        <v>1573</v>
      </c>
      <c r="M178" t="s">
        <v>945</v>
      </c>
      <c r="N178">
        <v>90</v>
      </c>
      <c r="O178" t="s">
        <v>980</v>
      </c>
      <c r="P178">
        <v>87.65</v>
      </c>
      <c r="Q178" t="s">
        <v>41</v>
      </c>
      <c r="S178">
        <v>0</v>
      </c>
      <c r="T178">
        <v>8</v>
      </c>
      <c r="U178" t="s">
        <v>1008</v>
      </c>
      <c r="V178" t="s">
        <v>46</v>
      </c>
      <c r="W178">
        <v>5.5</v>
      </c>
      <c r="X178">
        <v>4</v>
      </c>
      <c r="Y178">
        <v>8</v>
      </c>
      <c r="Z178">
        <v>13</v>
      </c>
      <c r="AA178">
        <v>125</v>
      </c>
      <c r="AD178" t="s">
        <v>215</v>
      </c>
      <c r="AE178" t="s">
        <v>1009</v>
      </c>
      <c r="AG178">
        <v>80</v>
      </c>
      <c r="AH178" t="s">
        <v>1010</v>
      </c>
      <c r="AI178" t="s">
        <v>1011</v>
      </c>
      <c r="AJ178" t="s">
        <v>158</v>
      </c>
      <c r="AK178" t="s">
        <v>44</v>
      </c>
      <c r="AL178" t="s">
        <v>106</v>
      </c>
      <c r="AM178">
        <f>SUM( 5/1 )</f>
        <v>5</v>
      </c>
    </row>
    <row r="179" spans="1:39" x14ac:dyDescent="0.25">
      <c r="A179">
        <v>45080131</v>
      </c>
      <c r="B179" t="s">
        <v>942</v>
      </c>
      <c r="C179" s="4">
        <v>45080</v>
      </c>
      <c r="D179" s="5">
        <v>0.57638888888888884</v>
      </c>
      <c r="E179" t="s">
        <v>979</v>
      </c>
      <c r="G179">
        <v>3</v>
      </c>
      <c r="H179" t="s">
        <v>40</v>
      </c>
      <c r="I179">
        <v>9180</v>
      </c>
      <c r="J179">
        <v>9</v>
      </c>
      <c r="K179" t="s">
        <v>944</v>
      </c>
      <c r="L179">
        <v>1573</v>
      </c>
      <c r="M179" t="s">
        <v>945</v>
      </c>
      <c r="N179">
        <v>90</v>
      </c>
      <c r="O179" t="s">
        <v>980</v>
      </c>
      <c r="P179">
        <v>87.65</v>
      </c>
      <c r="Q179" t="s">
        <v>60</v>
      </c>
      <c r="R179" t="s">
        <v>116</v>
      </c>
      <c r="S179">
        <v>0.75</v>
      </c>
      <c r="T179">
        <v>6</v>
      </c>
      <c r="U179" t="s">
        <v>1002</v>
      </c>
      <c r="V179" t="s">
        <v>56</v>
      </c>
      <c r="W179">
        <v>7.5</v>
      </c>
      <c r="X179">
        <v>5</v>
      </c>
      <c r="Y179">
        <v>9</v>
      </c>
      <c r="Z179">
        <v>0</v>
      </c>
      <c r="AA179">
        <v>126</v>
      </c>
      <c r="AD179" t="s">
        <v>247</v>
      </c>
      <c r="AE179" t="s">
        <v>949</v>
      </c>
      <c r="AG179">
        <v>81</v>
      </c>
      <c r="AH179" t="s">
        <v>1003</v>
      </c>
      <c r="AI179" t="s">
        <v>1004</v>
      </c>
      <c r="AJ179" t="s">
        <v>128</v>
      </c>
      <c r="AK179" t="s">
        <v>111</v>
      </c>
      <c r="AL179" t="s">
        <v>78</v>
      </c>
      <c r="AM179">
        <f>SUM( 10/1 )</f>
        <v>10</v>
      </c>
    </row>
    <row r="180" spans="1:39" x14ac:dyDescent="0.25">
      <c r="A180">
        <v>45080131</v>
      </c>
      <c r="B180" t="s">
        <v>942</v>
      </c>
      <c r="C180" s="4">
        <v>45080</v>
      </c>
      <c r="D180" s="5">
        <v>0.57638888888888884</v>
      </c>
      <c r="E180" t="s">
        <v>979</v>
      </c>
      <c r="G180">
        <v>3</v>
      </c>
      <c r="H180" t="s">
        <v>40</v>
      </c>
      <c r="I180">
        <v>9180</v>
      </c>
      <c r="J180">
        <v>9</v>
      </c>
      <c r="K180" t="s">
        <v>944</v>
      </c>
      <c r="L180">
        <v>1573</v>
      </c>
      <c r="M180" t="s">
        <v>945</v>
      </c>
      <c r="N180">
        <v>90</v>
      </c>
      <c r="O180" t="s">
        <v>980</v>
      </c>
      <c r="P180">
        <v>87.65</v>
      </c>
      <c r="Q180" t="s">
        <v>56</v>
      </c>
      <c r="R180" t="s">
        <v>152</v>
      </c>
      <c r="S180">
        <v>3.5</v>
      </c>
      <c r="T180">
        <v>3</v>
      </c>
      <c r="U180" t="s">
        <v>991</v>
      </c>
      <c r="V180" t="s">
        <v>61</v>
      </c>
      <c r="W180">
        <v>3.5</v>
      </c>
      <c r="X180">
        <v>5</v>
      </c>
      <c r="Y180">
        <v>9</v>
      </c>
      <c r="Z180">
        <v>6</v>
      </c>
      <c r="AA180">
        <v>132</v>
      </c>
      <c r="AB180" t="s">
        <v>109</v>
      </c>
      <c r="AD180" t="s">
        <v>975</v>
      </c>
      <c r="AE180" t="s">
        <v>962</v>
      </c>
      <c r="AG180">
        <v>87</v>
      </c>
      <c r="AH180" t="s">
        <v>992</v>
      </c>
      <c r="AI180" t="s">
        <v>993</v>
      </c>
      <c r="AJ180" t="s">
        <v>92</v>
      </c>
      <c r="AK180" t="s">
        <v>101</v>
      </c>
      <c r="AL180" t="s">
        <v>59</v>
      </c>
      <c r="AM180">
        <f>SUM( 7/2 )</f>
        <v>3.5</v>
      </c>
    </row>
    <row r="181" spans="1:39" x14ac:dyDescent="0.25">
      <c r="A181">
        <v>45080131</v>
      </c>
      <c r="B181" t="s">
        <v>942</v>
      </c>
      <c r="C181" s="4">
        <v>45080</v>
      </c>
      <c r="D181" s="5">
        <v>0.57638888888888884</v>
      </c>
      <c r="E181" t="s">
        <v>979</v>
      </c>
      <c r="G181">
        <v>3</v>
      </c>
      <c r="H181" t="s">
        <v>40</v>
      </c>
      <c r="I181">
        <v>9180</v>
      </c>
      <c r="J181">
        <v>9</v>
      </c>
      <c r="K181" t="s">
        <v>944</v>
      </c>
      <c r="L181">
        <v>1573</v>
      </c>
      <c r="M181" t="s">
        <v>945</v>
      </c>
      <c r="N181">
        <v>90</v>
      </c>
      <c r="O181" t="s">
        <v>980</v>
      </c>
      <c r="P181">
        <v>87.65</v>
      </c>
      <c r="Q181" t="s">
        <v>50</v>
      </c>
      <c r="R181" t="s">
        <v>60</v>
      </c>
      <c r="S181">
        <v>5.5</v>
      </c>
      <c r="T181">
        <v>7</v>
      </c>
      <c r="U181" t="s">
        <v>1005</v>
      </c>
      <c r="V181" t="s">
        <v>41</v>
      </c>
      <c r="W181">
        <v>3</v>
      </c>
      <c r="X181">
        <v>6</v>
      </c>
      <c r="Y181">
        <v>8</v>
      </c>
      <c r="Z181">
        <v>13</v>
      </c>
      <c r="AA181">
        <v>125</v>
      </c>
      <c r="AB181" t="s">
        <v>42</v>
      </c>
      <c r="AC181" t="s">
        <v>141</v>
      </c>
      <c r="AD181" t="s">
        <v>970</v>
      </c>
      <c r="AE181" t="s">
        <v>953</v>
      </c>
      <c r="AG181">
        <v>80</v>
      </c>
      <c r="AH181" t="s">
        <v>1006</v>
      </c>
      <c r="AI181" t="s">
        <v>1007</v>
      </c>
      <c r="AJ181" t="s">
        <v>92</v>
      </c>
      <c r="AK181" t="s">
        <v>111</v>
      </c>
      <c r="AL181" t="s">
        <v>119</v>
      </c>
      <c r="AM181">
        <f>SUM( 4/1 )</f>
        <v>4</v>
      </c>
    </row>
    <row r="182" spans="1:39" x14ac:dyDescent="0.25">
      <c r="A182">
        <v>45080131</v>
      </c>
      <c r="B182" t="s">
        <v>942</v>
      </c>
      <c r="C182" s="4">
        <v>45080</v>
      </c>
      <c r="D182" s="5">
        <v>0.57638888888888884</v>
      </c>
      <c r="E182" t="s">
        <v>979</v>
      </c>
      <c r="G182">
        <v>3</v>
      </c>
      <c r="H182" t="s">
        <v>40</v>
      </c>
      <c r="I182">
        <v>9180</v>
      </c>
      <c r="J182">
        <v>9</v>
      </c>
      <c r="K182" t="s">
        <v>944</v>
      </c>
      <c r="L182">
        <v>1573</v>
      </c>
      <c r="M182" t="s">
        <v>945</v>
      </c>
      <c r="N182">
        <v>90</v>
      </c>
      <c r="O182" t="s">
        <v>980</v>
      </c>
      <c r="P182">
        <v>87.65</v>
      </c>
      <c r="Q182" t="s">
        <v>61</v>
      </c>
      <c r="R182" t="s">
        <v>147</v>
      </c>
      <c r="S182">
        <v>8.75</v>
      </c>
      <c r="T182">
        <v>4</v>
      </c>
      <c r="U182" t="s">
        <v>994</v>
      </c>
      <c r="V182" t="s">
        <v>60</v>
      </c>
      <c r="W182">
        <v>3.5</v>
      </c>
      <c r="X182">
        <v>4</v>
      </c>
      <c r="Y182">
        <v>9</v>
      </c>
      <c r="Z182">
        <v>1</v>
      </c>
      <c r="AA182">
        <v>127</v>
      </c>
      <c r="AB182" t="s">
        <v>109</v>
      </c>
      <c r="AD182" t="s">
        <v>237</v>
      </c>
      <c r="AE182" t="s">
        <v>995</v>
      </c>
      <c r="AG182">
        <v>82</v>
      </c>
      <c r="AH182" t="s">
        <v>996</v>
      </c>
      <c r="AI182" t="s">
        <v>997</v>
      </c>
      <c r="AJ182" t="s">
        <v>128</v>
      </c>
      <c r="AL182" t="s">
        <v>119</v>
      </c>
      <c r="AM182">
        <f>SUM( 4/1 )</f>
        <v>4</v>
      </c>
    </row>
    <row r="183" spans="1:39" x14ac:dyDescent="0.25">
      <c r="A183">
        <v>45080131</v>
      </c>
      <c r="B183" t="s">
        <v>942</v>
      </c>
      <c r="C183" s="4">
        <v>45080</v>
      </c>
      <c r="D183" s="5">
        <v>0.57638888888888884</v>
      </c>
      <c r="E183" t="s">
        <v>979</v>
      </c>
      <c r="G183">
        <v>3</v>
      </c>
      <c r="H183" t="s">
        <v>40</v>
      </c>
      <c r="I183">
        <v>9180</v>
      </c>
      <c r="J183">
        <v>9</v>
      </c>
      <c r="K183" t="s">
        <v>944</v>
      </c>
      <c r="L183">
        <v>1573</v>
      </c>
      <c r="M183" t="s">
        <v>945</v>
      </c>
      <c r="N183">
        <v>90</v>
      </c>
      <c r="O183" t="s">
        <v>980</v>
      </c>
      <c r="P183">
        <v>87.65</v>
      </c>
      <c r="Q183" t="s">
        <v>53</v>
      </c>
      <c r="R183" t="s">
        <v>75</v>
      </c>
      <c r="S183">
        <v>9.25</v>
      </c>
      <c r="T183">
        <v>2</v>
      </c>
      <c r="U183" t="s">
        <v>987</v>
      </c>
      <c r="V183" t="s">
        <v>53</v>
      </c>
      <c r="W183">
        <v>14</v>
      </c>
      <c r="X183">
        <v>4</v>
      </c>
      <c r="Y183">
        <v>9</v>
      </c>
      <c r="Z183">
        <v>6</v>
      </c>
      <c r="AA183">
        <v>132</v>
      </c>
      <c r="AD183" t="s">
        <v>988</v>
      </c>
      <c r="AE183" t="s">
        <v>957</v>
      </c>
      <c r="AG183">
        <v>87</v>
      </c>
      <c r="AH183" t="s">
        <v>989</v>
      </c>
      <c r="AI183" t="s">
        <v>990</v>
      </c>
      <c r="AJ183" t="s">
        <v>158</v>
      </c>
      <c r="AK183" t="s">
        <v>44</v>
      </c>
      <c r="AL183" t="s">
        <v>74</v>
      </c>
      <c r="AM183">
        <f>SUM( 8/1 )</f>
        <v>8</v>
      </c>
    </row>
    <row r="184" spans="1:39" x14ac:dyDescent="0.25">
      <c r="A184">
        <v>45080131</v>
      </c>
      <c r="B184" t="s">
        <v>942</v>
      </c>
      <c r="C184" s="4">
        <v>45080</v>
      </c>
      <c r="D184" s="5">
        <v>0.57638888888888884</v>
      </c>
      <c r="E184" t="s">
        <v>979</v>
      </c>
      <c r="G184">
        <v>3</v>
      </c>
      <c r="H184" t="s">
        <v>40</v>
      </c>
      <c r="I184">
        <v>9180</v>
      </c>
      <c r="J184">
        <v>9</v>
      </c>
      <c r="K184" t="s">
        <v>944</v>
      </c>
      <c r="L184">
        <v>1573</v>
      </c>
      <c r="M184" t="s">
        <v>945</v>
      </c>
      <c r="N184">
        <v>90</v>
      </c>
      <c r="O184" t="s">
        <v>980</v>
      </c>
      <c r="P184">
        <v>87.65</v>
      </c>
      <c r="Q184" t="s">
        <v>46</v>
      </c>
      <c r="R184" t="s">
        <v>152</v>
      </c>
      <c r="S184">
        <v>12</v>
      </c>
      <c r="T184">
        <v>5</v>
      </c>
      <c r="U184" t="s">
        <v>998</v>
      </c>
      <c r="V184" t="s">
        <v>50</v>
      </c>
      <c r="W184">
        <v>80</v>
      </c>
      <c r="X184">
        <v>4</v>
      </c>
      <c r="Y184">
        <v>8</v>
      </c>
      <c r="Z184">
        <v>10</v>
      </c>
      <c r="AA184">
        <v>122</v>
      </c>
      <c r="AC184" t="s">
        <v>115</v>
      </c>
      <c r="AD184" t="s">
        <v>212</v>
      </c>
      <c r="AE184" t="s">
        <v>999</v>
      </c>
      <c r="AF184">
        <v>5</v>
      </c>
      <c r="AG184">
        <v>82</v>
      </c>
      <c r="AH184" t="s">
        <v>1000</v>
      </c>
      <c r="AI184" t="s">
        <v>1001</v>
      </c>
      <c r="AJ184" t="s">
        <v>136</v>
      </c>
      <c r="AL184" t="s">
        <v>49</v>
      </c>
      <c r="AM184">
        <f>SUM( 33/1 )</f>
        <v>33</v>
      </c>
    </row>
    <row r="185" spans="1:39" x14ac:dyDescent="0.25">
      <c r="A185">
        <v>45080131</v>
      </c>
      <c r="B185" t="s">
        <v>942</v>
      </c>
      <c r="C185" s="4">
        <v>45080</v>
      </c>
      <c r="D185" s="5">
        <v>0.57638888888888884</v>
      </c>
      <c r="E185" t="s">
        <v>979</v>
      </c>
      <c r="G185">
        <v>3</v>
      </c>
      <c r="H185" t="s">
        <v>40</v>
      </c>
      <c r="I185">
        <v>9180</v>
      </c>
      <c r="J185">
        <v>9</v>
      </c>
      <c r="K185" t="s">
        <v>944</v>
      </c>
      <c r="L185">
        <v>1573</v>
      </c>
      <c r="M185" t="s">
        <v>945</v>
      </c>
      <c r="N185">
        <v>90</v>
      </c>
      <c r="O185" t="s">
        <v>980</v>
      </c>
      <c r="P185">
        <v>87.65</v>
      </c>
      <c r="Q185" t="s">
        <v>91</v>
      </c>
      <c r="R185" t="s">
        <v>65</v>
      </c>
      <c r="S185">
        <v>28</v>
      </c>
      <c r="T185">
        <v>9</v>
      </c>
      <c r="U185" t="s">
        <v>1012</v>
      </c>
      <c r="V185" t="s">
        <v>91</v>
      </c>
      <c r="W185">
        <v>40</v>
      </c>
      <c r="X185">
        <v>4</v>
      </c>
      <c r="Y185">
        <v>8</v>
      </c>
      <c r="Z185">
        <v>10</v>
      </c>
      <c r="AA185">
        <v>122</v>
      </c>
      <c r="AC185" t="s">
        <v>115</v>
      </c>
      <c r="AD185" t="s">
        <v>1013</v>
      </c>
      <c r="AE185" t="s">
        <v>1014</v>
      </c>
      <c r="AG185">
        <v>77</v>
      </c>
      <c r="AH185" t="s">
        <v>1015</v>
      </c>
      <c r="AI185" t="s">
        <v>1016</v>
      </c>
      <c r="AJ185" t="s">
        <v>128</v>
      </c>
      <c r="AK185" t="s">
        <v>44</v>
      </c>
      <c r="AL185" t="s">
        <v>127</v>
      </c>
      <c r="AM185">
        <f>SUM( 16/1 )</f>
        <v>16</v>
      </c>
    </row>
    <row r="186" spans="1:39" x14ac:dyDescent="0.25">
      <c r="A186">
        <v>45080131</v>
      </c>
      <c r="B186" t="s">
        <v>942</v>
      </c>
      <c r="C186" s="4">
        <v>45080</v>
      </c>
      <c r="D186" s="5">
        <v>0.57638888888888884</v>
      </c>
      <c r="E186" t="s">
        <v>979</v>
      </c>
      <c r="G186">
        <v>3</v>
      </c>
      <c r="H186" t="s">
        <v>40</v>
      </c>
      <c r="I186">
        <v>9180</v>
      </c>
      <c r="J186">
        <v>9</v>
      </c>
      <c r="K186" t="s">
        <v>944</v>
      </c>
      <c r="L186">
        <v>1573</v>
      </c>
      <c r="M186" t="s">
        <v>945</v>
      </c>
      <c r="N186">
        <v>90</v>
      </c>
      <c r="O186" t="s">
        <v>980</v>
      </c>
      <c r="P186">
        <v>87.65</v>
      </c>
      <c r="Q186" t="s">
        <v>86</v>
      </c>
      <c r="R186" t="s">
        <v>114</v>
      </c>
      <c r="S186">
        <v>29.25</v>
      </c>
      <c r="T186">
        <v>1</v>
      </c>
      <c r="U186" t="s">
        <v>981</v>
      </c>
      <c r="V186" t="s">
        <v>86</v>
      </c>
      <c r="W186">
        <v>8.5</v>
      </c>
      <c r="X186">
        <v>4</v>
      </c>
      <c r="Y186">
        <v>9</v>
      </c>
      <c r="Z186">
        <v>9</v>
      </c>
      <c r="AA186">
        <v>135</v>
      </c>
      <c r="AC186" t="s">
        <v>88</v>
      </c>
      <c r="AD186" t="s">
        <v>750</v>
      </c>
      <c r="AE186" t="s">
        <v>982</v>
      </c>
      <c r="AG186">
        <v>90</v>
      </c>
      <c r="AH186" t="s">
        <v>983</v>
      </c>
      <c r="AI186" t="s">
        <v>984</v>
      </c>
      <c r="AJ186" t="s">
        <v>985</v>
      </c>
      <c r="AL186" t="s">
        <v>986</v>
      </c>
      <c r="AM186">
        <f>SUM( 15/2 )</f>
        <v>7.5</v>
      </c>
    </row>
    <row r="187" spans="1:39" x14ac:dyDescent="0.25">
      <c r="A187">
        <v>45080132</v>
      </c>
      <c r="B187" t="s">
        <v>942</v>
      </c>
      <c r="C187" s="4">
        <v>45080</v>
      </c>
      <c r="D187" s="5">
        <v>0.60416666666666663</v>
      </c>
      <c r="E187" t="s">
        <v>1017</v>
      </c>
      <c r="G187">
        <v>2</v>
      </c>
      <c r="H187" t="s">
        <v>778</v>
      </c>
      <c r="I187">
        <v>10308</v>
      </c>
      <c r="J187">
        <v>7</v>
      </c>
      <c r="K187" t="s">
        <v>1018</v>
      </c>
      <c r="L187">
        <v>1101</v>
      </c>
      <c r="M187" t="s">
        <v>1019</v>
      </c>
      <c r="O187" t="s">
        <v>1020</v>
      </c>
      <c r="P187">
        <v>59.81</v>
      </c>
      <c r="Q187" t="s">
        <v>41</v>
      </c>
      <c r="S187">
        <v>0</v>
      </c>
      <c r="T187">
        <v>7</v>
      </c>
      <c r="U187" t="s">
        <v>1042</v>
      </c>
      <c r="V187" t="s">
        <v>61</v>
      </c>
      <c r="W187">
        <v>4</v>
      </c>
      <c r="X187">
        <v>2</v>
      </c>
      <c r="Y187">
        <v>8</v>
      </c>
      <c r="Z187">
        <v>13</v>
      </c>
      <c r="AA187">
        <v>125</v>
      </c>
      <c r="AD187" t="s">
        <v>197</v>
      </c>
      <c r="AE187" t="s">
        <v>966</v>
      </c>
      <c r="AH187" t="s">
        <v>1043</v>
      </c>
      <c r="AI187" t="s">
        <v>60</v>
      </c>
      <c r="AJ187" t="s">
        <v>102</v>
      </c>
      <c r="AL187" t="s">
        <v>59</v>
      </c>
      <c r="AM187">
        <f>SUM( 7/2 )</f>
        <v>3.5</v>
      </c>
    </row>
    <row r="188" spans="1:39" x14ac:dyDescent="0.25">
      <c r="A188">
        <v>45080132</v>
      </c>
      <c r="B188" t="s">
        <v>942</v>
      </c>
      <c r="C188" s="4">
        <v>45080</v>
      </c>
      <c r="D188" s="5">
        <v>0.60416666666666663</v>
      </c>
      <c r="E188" t="s">
        <v>1017</v>
      </c>
      <c r="G188">
        <v>2</v>
      </c>
      <c r="H188" t="s">
        <v>778</v>
      </c>
      <c r="I188">
        <v>10308</v>
      </c>
      <c r="J188">
        <v>7</v>
      </c>
      <c r="K188" t="s">
        <v>1018</v>
      </c>
      <c r="L188">
        <v>1101</v>
      </c>
      <c r="M188" t="s">
        <v>1019</v>
      </c>
      <c r="O188" t="s">
        <v>1020</v>
      </c>
      <c r="P188">
        <v>59.81</v>
      </c>
      <c r="Q188" t="s">
        <v>60</v>
      </c>
      <c r="R188" t="s">
        <v>135</v>
      </c>
      <c r="S188">
        <v>0.15</v>
      </c>
      <c r="T188">
        <v>4</v>
      </c>
      <c r="U188" t="s">
        <v>1030</v>
      </c>
      <c r="V188" t="s">
        <v>53</v>
      </c>
      <c r="W188">
        <v>4.5</v>
      </c>
      <c r="X188">
        <v>2</v>
      </c>
      <c r="Y188">
        <v>9</v>
      </c>
      <c r="Z188">
        <v>4</v>
      </c>
      <c r="AA188">
        <v>130</v>
      </c>
      <c r="AD188" t="s">
        <v>1031</v>
      </c>
      <c r="AE188" t="s">
        <v>995</v>
      </c>
      <c r="AH188" t="s">
        <v>1032</v>
      </c>
      <c r="AI188" t="s">
        <v>1033</v>
      </c>
      <c r="AJ188" t="s">
        <v>77</v>
      </c>
      <c r="AK188" t="s">
        <v>84</v>
      </c>
      <c r="AL188" t="s">
        <v>1034</v>
      </c>
      <c r="AM188">
        <f>SUM( 10/3 )</f>
        <v>3.3333333333333335</v>
      </c>
    </row>
    <row r="189" spans="1:39" x14ac:dyDescent="0.25">
      <c r="A189">
        <v>45080132</v>
      </c>
      <c r="B189" t="s">
        <v>942</v>
      </c>
      <c r="C189" s="4">
        <v>45080</v>
      </c>
      <c r="D189" s="5">
        <v>0.60416666666666663</v>
      </c>
      <c r="E189" t="s">
        <v>1017</v>
      </c>
      <c r="G189">
        <v>2</v>
      </c>
      <c r="H189" t="s">
        <v>778</v>
      </c>
      <c r="I189">
        <v>10308</v>
      </c>
      <c r="J189">
        <v>7</v>
      </c>
      <c r="K189" t="s">
        <v>1018</v>
      </c>
      <c r="L189">
        <v>1101</v>
      </c>
      <c r="M189" t="s">
        <v>1019</v>
      </c>
      <c r="O189" t="s">
        <v>1020</v>
      </c>
      <c r="P189">
        <v>59.81</v>
      </c>
      <c r="Q189" t="s">
        <v>56</v>
      </c>
      <c r="R189" t="s">
        <v>135</v>
      </c>
      <c r="S189">
        <v>0.3</v>
      </c>
      <c r="T189">
        <v>1</v>
      </c>
      <c r="U189" t="s">
        <v>1021</v>
      </c>
      <c r="V189" t="s">
        <v>41</v>
      </c>
      <c r="W189">
        <v>3</v>
      </c>
      <c r="X189">
        <v>2</v>
      </c>
      <c r="Y189">
        <v>9</v>
      </c>
      <c r="Z189">
        <v>10</v>
      </c>
      <c r="AA189">
        <v>136</v>
      </c>
      <c r="AB189" t="s">
        <v>42</v>
      </c>
      <c r="AD189" t="s">
        <v>189</v>
      </c>
      <c r="AE189" t="s">
        <v>1022</v>
      </c>
      <c r="AH189" t="s">
        <v>1023</v>
      </c>
      <c r="AI189" t="s">
        <v>1024</v>
      </c>
      <c r="AJ189" t="s">
        <v>158</v>
      </c>
      <c r="AK189" t="s">
        <v>44</v>
      </c>
      <c r="AL189" t="s">
        <v>59</v>
      </c>
      <c r="AM189">
        <f>SUM( 7/2 )</f>
        <v>3.5</v>
      </c>
    </row>
    <row r="190" spans="1:39" x14ac:dyDescent="0.25">
      <c r="A190">
        <v>45080132</v>
      </c>
      <c r="B190" t="s">
        <v>942</v>
      </c>
      <c r="C190" s="4">
        <v>45080</v>
      </c>
      <c r="D190" s="5">
        <v>0.60416666666666663</v>
      </c>
      <c r="E190" t="s">
        <v>1017</v>
      </c>
      <c r="G190">
        <v>2</v>
      </c>
      <c r="H190" t="s">
        <v>778</v>
      </c>
      <c r="I190">
        <v>10308</v>
      </c>
      <c r="J190">
        <v>7</v>
      </c>
      <c r="K190" t="s">
        <v>1018</v>
      </c>
      <c r="L190">
        <v>1101</v>
      </c>
      <c r="M190" t="s">
        <v>1019</v>
      </c>
      <c r="O190" t="s">
        <v>1020</v>
      </c>
      <c r="P190">
        <v>59.81</v>
      </c>
      <c r="Q190" t="s">
        <v>50</v>
      </c>
      <c r="R190" t="s">
        <v>120</v>
      </c>
      <c r="S190">
        <v>0.5</v>
      </c>
      <c r="T190">
        <v>2</v>
      </c>
      <c r="U190" t="s">
        <v>1025</v>
      </c>
      <c r="V190" t="s">
        <v>91</v>
      </c>
      <c r="W190">
        <v>3.5</v>
      </c>
      <c r="X190">
        <v>2</v>
      </c>
      <c r="Y190">
        <v>9</v>
      </c>
      <c r="Z190">
        <v>4</v>
      </c>
      <c r="AA190">
        <v>130</v>
      </c>
      <c r="AB190" t="s">
        <v>66</v>
      </c>
      <c r="AD190" t="s">
        <v>311</v>
      </c>
      <c r="AE190" t="s">
        <v>962</v>
      </c>
      <c r="AH190" t="s">
        <v>1026</v>
      </c>
      <c r="AI190" t="s">
        <v>1027</v>
      </c>
      <c r="AJ190" t="s">
        <v>46</v>
      </c>
      <c r="AL190" t="s">
        <v>117</v>
      </c>
      <c r="AM190">
        <f>SUM( 11/2 )</f>
        <v>5.5</v>
      </c>
    </row>
    <row r="191" spans="1:39" x14ac:dyDescent="0.25">
      <c r="A191">
        <v>45080132</v>
      </c>
      <c r="B191" t="s">
        <v>942</v>
      </c>
      <c r="C191" s="4">
        <v>45080</v>
      </c>
      <c r="D191" s="5">
        <v>0.60416666666666663</v>
      </c>
      <c r="E191" t="s">
        <v>1017</v>
      </c>
      <c r="G191">
        <v>2</v>
      </c>
      <c r="H191" t="s">
        <v>778</v>
      </c>
      <c r="I191">
        <v>10308</v>
      </c>
      <c r="J191">
        <v>7</v>
      </c>
      <c r="K191" t="s">
        <v>1018</v>
      </c>
      <c r="L191">
        <v>1101</v>
      </c>
      <c r="M191" t="s">
        <v>1019</v>
      </c>
      <c r="O191" t="s">
        <v>1020</v>
      </c>
      <c r="P191">
        <v>59.81</v>
      </c>
      <c r="Q191" t="s">
        <v>61</v>
      </c>
      <c r="R191" t="s">
        <v>116</v>
      </c>
      <c r="S191">
        <v>1.25</v>
      </c>
      <c r="T191">
        <v>6</v>
      </c>
      <c r="U191" t="s">
        <v>1038</v>
      </c>
      <c r="V191" t="s">
        <v>46</v>
      </c>
      <c r="W191">
        <v>9</v>
      </c>
      <c r="X191">
        <v>2</v>
      </c>
      <c r="Y191">
        <v>8</v>
      </c>
      <c r="Z191">
        <v>10</v>
      </c>
      <c r="AA191">
        <v>122</v>
      </c>
      <c r="AD191" t="s">
        <v>185</v>
      </c>
      <c r="AE191" t="s">
        <v>1039</v>
      </c>
      <c r="AF191">
        <v>3</v>
      </c>
      <c r="AH191" t="s">
        <v>1040</v>
      </c>
      <c r="AI191" t="s">
        <v>1041</v>
      </c>
      <c r="AJ191" t="s">
        <v>51</v>
      </c>
      <c r="AK191" t="s">
        <v>84</v>
      </c>
      <c r="AL191" t="s">
        <v>119</v>
      </c>
      <c r="AM191">
        <f>SUM( 4/1 )</f>
        <v>4</v>
      </c>
    </row>
    <row r="192" spans="1:39" x14ac:dyDescent="0.25">
      <c r="A192">
        <v>45080132</v>
      </c>
      <c r="B192" t="s">
        <v>942</v>
      </c>
      <c r="C192" s="4">
        <v>45080</v>
      </c>
      <c r="D192" s="5">
        <v>0.60416666666666663</v>
      </c>
      <c r="E192" t="s">
        <v>1017</v>
      </c>
      <c r="G192">
        <v>2</v>
      </c>
      <c r="H192" t="s">
        <v>778</v>
      </c>
      <c r="I192">
        <v>10308</v>
      </c>
      <c r="J192">
        <v>7</v>
      </c>
      <c r="K192" t="s">
        <v>1018</v>
      </c>
      <c r="L192">
        <v>1101</v>
      </c>
      <c r="M192" t="s">
        <v>1019</v>
      </c>
      <c r="O192" t="s">
        <v>1020</v>
      </c>
      <c r="P192">
        <v>59.81</v>
      </c>
      <c r="Q192" t="s">
        <v>53</v>
      </c>
      <c r="R192" t="s">
        <v>46</v>
      </c>
      <c r="S192">
        <v>8.25</v>
      </c>
      <c r="T192">
        <v>5</v>
      </c>
      <c r="U192" t="s">
        <v>1035</v>
      </c>
      <c r="V192" t="s">
        <v>60</v>
      </c>
      <c r="W192">
        <v>50</v>
      </c>
      <c r="X192">
        <v>2</v>
      </c>
      <c r="Y192">
        <v>9</v>
      </c>
      <c r="Z192">
        <v>4</v>
      </c>
      <c r="AA192">
        <v>130</v>
      </c>
      <c r="AD192" t="s">
        <v>948</v>
      </c>
      <c r="AE192" t="s">
        <v>949</v>
      </c>
      <c r="AH192" t="s">
        <v>1036</v>
      </c>
      <c r="AI192" t="s">
        <v>1037</v>
      </c>
      <c r="AJ192" t="s">
        <v>108</v>
      </c>
      <c r="AL192" t="s">
        <v>76</v>
      </c>
      <c r="AM192">
        <f>SUM( 25/1 )</f>
        <v>25</v>
      </c>
    </row>
    <row r="193" spans="1:39" x14ac:dyDescent="0.25">
      <c r="A193">
        <v>45080132</v>
      </c>
      <c r="B193" t="s">
        <v>942</v>
      </c>
      <c r="C193" s="4">
        <v>45080</v>
      </c>
      <c r="D193" s="5">
        <v>0.60416666666666663</v>
      </c>
      <c r="E193" t="s">
        <v>1017</v>
      </c>
      <c r="G193">
        <v>2</v>
      </c>
      <c r="H193" t="s">
        <v>778</v>
      </c>
      <c r="I193">
        <v>10308</v>
      </c>
      <c r="J193">
        <v>7</v>
      </c>
      <c r="K193" t="s">
        <v>1018</v>
      </c>
      <c r="L193">
        <v>1101</v>
      </c>
      <c r="M193" t="s">
        <v>1019</v>
      </c>
      <c r="O193" t="s">
        <v>1020</v>
      </c>
      <c r="P193">
        <v>59.81</v>
      </c>
      <c r="Q193" t="s">
        <v>46</v>
      </c>
      <c r="R193" t="s">
        <v>114</v>
      </c>
      <c r="S193">
        <v>9.5</v>
      </c>
      <c r="T193">
        <v>3</v>
      </c>
      <c r="U193" t="s">
        <v>1028</v>
      </c>
      <c r="V193" t="s">
        <v>56</v>
      </c>
      <c r="W193">
        <v>6</v>
      </c>
      <c r="X193">
        <v>2</v>
      </c>
      <c r="Y193">
        <v>9</v>
      </c>
      <c r="Z193">
        <v>4</v>
      </c>
      <c r="AA193">
        <v>130</v>
      </c>
      <c r="AD193" t="s">
        <v>215</v>
      </c>
      <c r="AE193" t="s">
        <v>1009</v>
      </c>
      <c r="AH193" t="s">
        <v>1029</v>
      </c>
      <c r="AL193" t="s">
        <v>112</v>
      </c>
      <c r="AM193">
        <f>SUM( 14/1 )</f>
        <v>14</v>
      </c>
    </row>
    <row r="194" spans="1:39" x14ac:dyDescent="0.25">
      <c r="A194">
        <v>45080133</v>
      </c>
      <c r="B194" t="s">
        <v>942</v>
      </c>
      <c r="C194" s="4">
        <v>45080</v>
      </c>
      <c r="D194" s="5">
        <v>0.62847222222222221</v>
      </c>
      <c r="E194" t="s">
        <v>1044</v>
      </c>
      <c r="G194">
        <v>1</v>
      </c>
      <c r="H194" t="s">
        <v>228</v>
      </c>
      <c r="I194">
        <v>22684</v>
      </c>
      <c r="J194">
        <v>7</v>
      </c>
      <c r="K194" t="s">
        <v>944</v>
      </c>
      <c r="L194">
        <v>1573</v>
      </c>
      <c r="M194" t="s">
        <v>945</v>
      </c>
      <c r="O194" t="s">
        <v>1045</v>
      </c>
      <c r="P194">
        <v>86.46</v>
      </c>
      <c r="Q194" t="s">
        <v>41</v>
      </c>
      <c r="S194">
        <v>0</v>
      </c>
      <c r="T194">
        <v>4</v>
      </c>
      <c r="U194" t="s">
        <v>1056</v>
      </c>
      <c r="V194" t="s">
        <v>56</v>
      </c>
      <c r="W194">
        <v>4</v>
      </c>
      <c r="X194">
        <v>6</v>
      </c>
      <c r="Y194">
        <v>9</v>
      </c>
      <c r="Z194">
        <v>3</v>
      </c>
      <c r="AA194">
        <v>129</v>
      </c>
      <c r="AB194" t="s">
        <v>66</v>
      </c>
      <c r="AD194" t="s">
        <v>750</v>
      </c>
      <c r="AE194" t="s">
        <v>982</v>
      </c>
      <c r="AG194">
        <v>106</v>
      </c>
      <c r="AH194" t="s">
        <v>1057</v>
      </c>
      <c r="AI194" t="s">
        <v>1058</v>
      </c>
      <c r="AJ194" t="s">
        <v>77</v>
      </c>
      <c r="AK194" t="s">
        <v>44</v>
      </c>
      <c r="AL194" t="s">
        <v>139</v>
      </c>
      <c r="AM194">
        <f>SUM( 9/4 )</f>
        <v>2.25</v>
      </c>
    </row>
    <row r="195" spans="1:39" x14ac:dyDescent="0.25">
      <c r="A195">
        <v>45080133</v>
      </c>
      <c r="B195" t="s">
        <v>942</v>
      </c>
      <c r="C195" s="4">
        <v>45080</v>
      </c>
      <c r="D195" s="5">
        <v>0.62847222222222221</v>
      </c>
      <c r="E195" t="s">
        <v>1044</v>
      </c>
      <c r="G195">
        <v>1</v>
      </c>
      <c r="H195" t="s">
        <v>228</v>
      </c>
      <c r="I195">
        <v>22684</v>
      </c>
      <c r="J195">
        <v>7</v>
      </c>
      <c r="K195" t="s">
        <v>944</v>
      </c>
      <c r="L195">
        <v>1573</v>
      </c>
      <c r="M195" t="s">
        <v>945</v>
      </c>
      <c r="O195" t="s">
        <v>1045</v>
      </c>
      <c r="P195">
        <v>86.46</v>
      </c>
      <c r="Q195" t="s">
        <v>60</v>
      </c>
      <c r="R195" t="s">
        <v>54</v>
      </c>
      <c r="S195">
        <v>1.75</v>
      </c>
      <c r="T195">
        <v>3</v>
      </c>
      <c r="U195" t="s">
        <v>1052</v>
      </c>
      <c r="V195" t="s">
        <v>61</v>
      </c>
      <c r="W195">
        <v>0.8</v>
      </c>
      <c r="X195">
        <v>4</v>
      </c>
      <c r="Y195">
        <v>9</v>
      </c>
      <c r="Z195">
        <v>3</v>
      </c>
      <c r="AA195">
        <v>129</v>
      </c>
      <c r="AB195" t="s">
        <v>42</v>
      </c>
      <c r="AD195" t="s">
        <v>229</v>
      </c>
      <c r="AE195" t="s">
        <v>1053</v>
      </c>
      <c r="AG195">
        <v>102</v>
      </c>
      <c r="AH195" t="s">
        <v>1054</v>
      </c>
      <c r="AI195" t="s">
        <v>1055</v>
      </c>
      <c r="AJ195" t="s">
        <v>96</v>
      </c>
      <c r="AK195" t="s">
        <v>101</v>
      </c>
      <c r="AL195" t="s">
        <v>95</v>
      </c>
      <c r="AM195">
        <f>SUM( 2/1 )</f>
        <v>2</v>
      </c>
    </row>
    <row r="196" spans="1:39" x14ac:dyDescent="0.25">
      <c r="A196">
        <v>45080133</v>
      </c>
      <c r="B196" t="s">
        <v>942</v>
      </c>
      <c r="C196" s="4">
        <v>45080</v>
      </c>
      <c r="D196" s="5">
        <v>0.62847222222222221</v>
      </c>
      <c r="E196" t="s">
        <v>1044</v>
      </c>
      <c r="G196">
        <v>1</v>
      </c>
      <c r="H196" t="s">
        <v>228</v>
      </c>
      <c r="I196">
        <v>22684</v>
      </c>
      <c r="J196">
        <v>7</v>
      </c>
      <c r="K196" t="s">
        <v>944</v>
      </c>
      <c r="L196">
        <v>1573</v>
      </c>
      <c r="M196" t="s">
        <v>945</v>
      </c>
      <c r="O196" t="s">
        <v>1045</v>
      </c>
      <c r="P196">
        <v>86.46</v>
      </c>
      <c r="Q196" t="s">
        <v>56</v>
      </c>
      <c r="R196" t="s">
        <v>114</v>
      </c>
      <c r="S196">
        <v>3</v>
      </c>
      <c r="T196">
        <v>7</v>
      </c>
      <c r="U196" t="s">
        <v>1066</v>
      </c>
      <c r="V196" t="s">
        <v>60</v>
      </c>
      <c r="W196">
        <v>18</v>
      </c>
      <c r="X196">
        <v>3</v>
      </c>
      <c r="Y196">
        <v>8</v>
      </c>
      <c r="Z196">
        <v>7</v>
      </c>
      <c r="AA196">
        <v>119</v>
      </c>
      <c r="AD196" t="s">
        <v>1067</v>
      </c>
      <c r="AE196" t="s">
        <v>1068</v>
      </c>
      <c r="AH196" t="s">
        <v>1069</v>
      </c>
      <c r="AI196" t="s">
        <v>41</v>
      </c>
      <c r="AJ196" t="s">
        <v>47</v>
      </c>
      <c r="AK196" t="s">
        <v>44</v>
      </c>
      <c r="AL196" t="s">
        <v>112</v>
      </c>
      <c r="AM196">
        <f>SUM( 14/1 )</f>
        <v>14</v>
      </c>
    </row>
    <row r="197" spans="1:39" x14ac:dyDescent="0.25">
      <c r="A197">
        <v>45080133</v>
      </c>
      <c r="B197" t="s">
        <v>942</v>
      </c>
      <c r="C197" s="4">
        <v>45080</v>
      </c>
      <c r="D197" s="5">
        <v>0.62847222222222221</v>
      </c>
      <c r="E197" t="s">
        <v>1044</v>
      </c>
      <c r="G197">
        <v>1</v>
      </c>
      <c r="H197" t="s">
        <v>228</v>
      </c>
      <c r="I197">
        <v>22684</v>
      </c>
      <c r="J197">
        <v>7</v>
      </c>
      <c r="K197" t="s">
        <v>944</v>
      </c>
      <c r="L197">
        <v>1573</v>
      </c>
      <c r="M197" t="s">
        <v>945</v>
      </c>
      <c r="O197" t="s">
        <v>1045</v>
      </c>
      <c r="P197">
        <v>86.46</v>
      </c>
      <c r="Q197" t="s">
        <v>50</v>
      </c>
      <c r="R197" t="s">
        <v>99</v>
      </c>
      <c r="S197">
        <v>7.25</v>
      </c>
      <c r="T197">
        <v>1</v>
      </c>
      <c r="U197" t="s">
        <v>1046</v>
      </c>
      <c r="V197" t="s">
        <v>46</v>
      </c>
      <c r="W197">
        <v>10</v>
      </c>
      <c r="X197">
        <v>4</v>
      </c>
      <c r="Y197">
        <v>9</v>
      </c>
      <c r="Z197">
        <v>6</v>
      </c>
      <c r="AA197">
        <v>132</v>
      </c>
      <c r="AD197" t="s">
        <v>215</v>
      </c>
      <c r="AE197" t="s">
        <v>1009</v>
      </c>
      <c r="AG197">
        <v>103</v>
      </c>
      <c r="AH197" t="s">
        <v>1047</v>
      </c>
      <c r="AI197" t="s">
        <v>1048</v>
      </c>
      <c r="AJ197" t="s">
        <v>872</v>
      </c>
      <c r="AK197" t="s">
        <v>122</v>
      </c>
      <c r="AL197" t="s">
        <v>150</v>
      </c>
      <c r="AM197">
        <f>SUM( 9/2 )</f>
        <v>4.5</v>
      </c>
    </row>
    <row r="198" spans="1:39" x14ac:dyDescent="0.25">
      <c r="A198">
        <v>45080133</v>
      </c>
      <c r="B198" t="s">
        <v>942</v>
      </c>
      <c r="C198" s="4">
        <v>45080</v>
      </c>
      <c r="D198" s="5">
        <v>0.62847222222222221</v>
      </c>
      <c r="E198" t="s">
        <v>1044</v>
      </c>
      <c r="G198">
        <v>1</v>
      </c>
      <c r="H198" t="s">
        <v>228</v>
      </c>
      <c r="I198">
        <v>22684</v>
      </c>
      <c r="J198">
        <v>7</v>
      </c>
      <c r="K198" t="s">
        <v>944</v>
      </c>
      <c r="L198">
        <v>1573</v>
      </c>
      <c r="M198" t="s">
        <v>945</v>
      </c>
      <c r="O198" t="s">
        <v>1045</v>
      </c>
      <c r="P198">
        <v>86.46</v>
      </c>
      <c r="Q198" t="s">
        <v>61</v>
      </c>
      <c r="R198" t="s">
        <v>75</v>
      </c>
      <c r="S198">
        <v>7.75</v>
      </c>
      <c r="T198">
        <v>2</v>
      </c>
      <c r="U198" t="s">
        <v>1049</v>
      </c>
      <c r="V198" t="s">
        <v>53</v>
      </c>
      <c r="W198">
        <v>8</v>
      </c>
      <c r="X198">
        <v>4</v>
      </c>
      <c r="Y198">
        <v>9</v>
      </c>
      <c r="Z198">
        <v>3</v>
      </c>
      <c r="AA198">
        <v>129</v>
      </c>
      <c r="AD198" t="s">
        <v>231</v>
      </c>
      <c r="AE198" t="s">
        <v>953</v>
      </c>
      <c r="AG198">
        <v>85</v>
      </c>
      <c r="AH198" t="s">
        <v>1050</v>
      </c>
      <c r="AI198" t="s">
        <v>1051</v>
      </c>
      <c r="AJ198" t="s">
        <v>92</v>
      </c>
      <c r="AK198" t="s">
        <v>44</v>
      </c>
      <c r="AL198" t="s">
        <v>76</v>
      </c>
      <c r="AM198">
        <f>SUM( 25/1 )</f>
        <v>25</v>
      </c>
    </row>
    <row r="199" spans="1:39" x14ac:dyDescent="0.25">
      <c r="A199">
        <v>45080133</v>
      </c>
      <c r="B199" t="s">
        <v>942</v>
      </c>
      <c r="C199" s="4">
        <v>45080</v>
      </c>
      <c r="D199" s="5">
        <v>0.62847222222222221</v>
      </c>
      <c r="E199" t="s">
        <v>1044</v>
      </c>
      <c r="G199">
        <v>1</v>
      </c>
      <c r="H199" t="s">
        <v>228</v>
      </c>
      <c r="I199">
        <v>22684</v>
      </c>
      <c r="J199">
        <v>7</v>
      </c>
      <c r="K199" t="s">
        <v>944</v>
      </c>
      <c r="L199">
        <v>1573</v>
      </c>
      <c r="M199" t="s">
        <v>945</v>
      </c>
      <c r="O199" t="s">
        <v>1045</v>
      </c>
      <c r="P199">
        <v>86.46</v>
      </c>
      <c r="Q199" t="s">
        <v>53</v>
      </c>
      <c r="R199" t="s">
        <v>50</v>
      </c>
      <c r="S199">
        <v>11.75</v>
      </c>
      <c r="T199">
        <v>6</v>
      </c>
      <c r="U199" t="s">
        <v>1064</v>
      </c>
      <c r="V199" t="s">
        <v>41</v>
      </c>
      <c r="W199">
        <v>22</v>
      </c>
      <c r="X199">
        <v>3</v>
      </c>
      <c r="Y199">
        <v>8</v>
      </c>
      <c r="Z199">
        <v>7</v>
      </c>
      <c r="AA199">
        <v>119</v>
      </c>
      <c r="AD199" t="s">
        <v>197</v>
      </c>
      <c r="AE199" t="s">
        <v>949</v>
      </c>
      <c r="AH199" t="s">
        <v>1065</v>
      </c>
      <c r="AI199" t="s">
        <v>77</v>
      </c>
      <c r="AJ199" t="s">
        <v>96</v>
      </c>
      <c r="AK199" t="s">
        <v>44</v>
      </c>
      <c r="AL199" t="s">
        <v>49</v>
      </c>
      <c r="AM199">
        <f>SUM( 33/1 )</f>
        <v>33</v>
      </c>
    </row>
    <row r="200" spans="1:39" x14ac:dyDescent="0.25">
      <c r="A200">
        <v>45080133</v>
      </c>
      <c r="B200" t="s">
        <v>942</v>
      </c>
      <c r="C200" s="4">
        <v>45080</v>
      </c>
      <c r="D200" s="5">
        <v>0.62847222222222221</v>
      </c>
      <c r="E200" t="s">
        <v>1044</v>
      </c>
      <c r="G200">
        <v>1</v>
      </c>
      <c r="H200" t="s">
        <v>228</v>
      </c>
      <c r="I200">
        <v>22684</v>
      </c>
      <c r="J200">
        <v>7</v>
      </c>
      <c r="K200" t="s">
        <v>944</v>
      </c>
      <c r="L200">
        <v>1573</v>
      </c>
      <c r="M200" t="s">
        <v>945</v>
      </c>
      <c r="O200" t="s">
        <v>1045</v>
      </c>
      <c r="P200">
        <v>86.46</v>
      </c>
      <c r="Q200" t="s">
        <v>46</v>
      </c>
      <c r="R200" t="s">
        <v>105</v>
      </c>
      <c r="S200">
        <v>20.25</v>
      </c>
      <c r="T200">
        <v>5</v>
      </c>
      <c r="U200" t="s">
        <v>1059</v>
      </c>
      <c r="V200" t="s">
        <v>50</v>
      </c>
      <c r="W200">
        <v>14</v>
      </c>
      <c r="X200">
        <v>3</v>
      </c>
      <c r="Y200">
        <v>8</v>
      </c>
      <c r="Z200">
        <v>12</v>
      </c>
      <c r="AA200">
        <v>124</v>
      </c>
      <c r="AD200" t="s">
        <v>1060</v>
      </c>
      <c r="AE200" t="s">
        <v>1061</v>
      </c>
      <c r="AG200">
        <v>100</v>
      </c>
      <c r="AH200" t="s">
        <v>1062</v>
      </c>
      <c r="AI200" t="s">
        <v>1063</v>
      </c>
      <c r="AJ200" t="s">
        <v>134</v>
      </c>
      <c r="AK200" t="s">
        <v>44</v>
      </c>
      <c r="AL200" t="s">
        <v>119</v>
      </c>
      <c r="AM200">
        <f>SUM( 4/1 )</f>
        <v>4</v>
      </c>
    </row>
    <row r="201" spans="1:39" x14ac:dyDescent="0.25">
      <c r="A201">
        <v>45080134</v>
      </c>
      <c r="B201" t="s">
        <v>942</v>
      </c>
      <c r="C201" s="4">
        <v>45080</v>
      </c>
      <c r="D201" s="5">
        <v>0.65277777777777779</v>
      </c>
      <c r="E201" t="s">
        <v>1070</v>
      </c>
      <c r="G201">
        <v>3</v>
      </c>
      <c r="H201" t="s">
        <v>233</v>
      </c>
      <c r="I201">
        <v>20616</v>
      </c>
      <c r="J201">
        <v>11</v>
      </c>
      <c r="K201" t="s">
        <v>1071</v>
      </c>
      <c r="L201">
        <v>1968</v>
      </c>
      <c r="M201" t="s">
        <v>945</v>
      </c>
      <c r="N201">
        <v>90</v>
      </c>
      <c r="O201" t="s">
        <v>1072</v>
      </c>
      <c r="P201">
        <v>111.94</v>
      </c>
      <c r="Q201" t="s">
        <v>41</v>
      </c>
      <c r="S201">
        <v>0</v>
      </c>
      <c r="T201">
        <v>2</v>
      </c>
      <c r="U201" t="s">
        <v>1077</v>
      </c>
      <c r="V201" t="s">
        <v>91</v>
      </c>
      <c r="W201">
        <v>7.5</v>
      </c>
      <c r="X201">
        <v>3</v>
      </c>
      <c r="Y201">
        <v>9</v>
      </c>
      <c r="Z201">
        <v>5</v>
      </c>
      <c r="AA201">
        <v>131</v>
      </c>
      <c r="AD201" t="s">
        <v>231</v>
      </c>
      <c r="AE201" t="s">
        <v>1061</v>
      </c>
      <c r="AG201">
        <v>86</v>
      </c>
      <c r="AH201" t="s">
        <v>1078</v>
      </c>
      <c r="AI201" t="s">
        <v>1079</v>
      </c>
      <c r="AJ201" t="s">
        <v>174</v>
      </c>
      <c r="AL201" t="s">
        <v>106</v>
      </c>
      <c r="AM201">
        <f>SUM( 5/1 )</f>
        <v>5</v>
      </c>
    </row>
    <row r="202" spans="1:39" x14ac:dyDescent="0.25">
      <c r="A202">
        <v>45080134</v>
      </c>
      <c r="B202" t="s">
        <v>942</v>
      </c>
      <c r="C202" s="4">
        <v>45080</v>
      </c>
      <c r="D202" s="5">
        <v>0.65277777777777779</v>
      </c>
      <c r="E202" t="s">
        <v>1070</v>
      </c>
      <c r="G202">
        <v>3</v>
      </c>
      <c r="H202" t="s">
        <v>233</v>
      </c>
      <c r="I202">
        <v>20616</v>
      </c>
      <c r="J202">
        <v>11</v>
      </c>
      <c r="K202" t="s">
        <v>1071</v>
      </c>
      <c r="L202">
        <v>1968</v>
      </c>
      <c r="M202" t="s">
        <v>945</v>
      </c>
      <c r="N202">
        <v>90</v>
      </c>
      <c r="O202" t="s">
        <v>1072</v>
      </c>
      <c r="P202">
        <v>111.94</v>
      </c>
      <c r="Q202" t="s">
        <v>60</v>
      </c>
      <c r="R202" t="s">
        <v>114</v>
      </c>
      <c r="S202">
        <v>1.25</v>
      </c>
      <c r="T202">
        <v>1</v>
      </c>
      <c r="U202" t="s">
        <v>1073</v>
      </c>
      <c r="V202" t="s">
        <v>56</v>
      </c>
      <c r="W202">
        <v>5.5</v>
      </c>
      <c r="X202">
        <v>3</v>
      </c>
      <c r="Y202">
        <v>9</v>
      </c>
      <c r="Z202">
        <v>9</v>
      </c>
      <c r="AA202">
        <v>135</v>
      </c>
      <c r="AD202" t="s">
        <v>1074</v>
      </c>
      <c r="AE202" t="s">
        <v>962</v>
      </c>
      <c r="AG202">
        <v>90</v>
      </c>
      <c r="AH202" t="s">
        <v>1075</v>
      </c>
      <c r="AI202" t="s">
        <v>1076</v>
      </c>
      <c r="AJ202" t="s">
        <v>146</v>
      </c>
      <c r="AL202" t="s">
        <v>78</v>
      </c>
      <c r="AM202">
        <f>SUM( 10/1 )</f>
        <v>10</v>
      </c>
    </row>
    <row r="203" spans="1:39" x14ac:dyDescent="0.25">
      <c r="A203">
        <v>45080134</v>
      </c>
      <c r="B203" t="s">
        <v>942</v>
      </c>
      <c r="C203" s="4">
        <v>45080</v>
      </c>
      <c r="D203" s="5">
        <v>0.65277777777777779</v>
      </c>
      <c r="E203" t="s">
        <v>1070</v>
      </c>
      <c r="G203">
        <v>3</v>
      </c>
      <c r="H203" t="s">
        <v>233</v>
      </c>
      <c r="I203">
        <v>20616</v>
      </c>
      <c r="J203">
        <v>11</v>
      </c>
      <c r="K203" t="s">
        <v>1071</v>
      </c>
      <c r="L203">
        <v>1968</v>
      </c>
      <c r="M203" t="s">
        <v>945</v>
      </c>
      <c r="N203">
        <v>90</v>
      </c>
      <c r="O203" t="s">
        <v>1072</v>
      </c>
      <c r="P203">
        <v>111.94</v>
      </c>
      <c r="Q203" t="s">
        <v>56</v>
      </c>
      <c r="R203" t="s">
        <v>75</v>
      </c>
      <c r="S203">
        <v>1.75</v>
      </c>
      <c r="T203">
        <v>5</v>
      </c>
      <c r="U203" t="s">
        <v>1087</v>
      </c>
      <c r="V203" t="s">
        <v>86</v>
      </c>
      <c r="W203">
        <v>28</v>
      </c>
      <c r="X203">
        <v>3</v>
      </c>
      <c r="Y203">
        <v>8</v>
      </c>
      <c r="Z203">
        <v>12</v>
      </c>
      <c r="AA203">
        <v>124</v>
      </c>
      <c r="AD203" t="s">
        <v>231</v>
      </c>
      <c r="AE203" t="s">
        <v>1022</v>
      </c>
      <c r="AG203">
        <v>79</v>
      </c>
      <c r="AH203" t="s">
        <v>1088</v>
      </c>
      <c r="AI203" t="s">
        <v>1089</v>
      </c>
      <c r="AJ203" t="s">
        <v>1090</v>
      </c>
      <c r="AK203" t="s">
        <v>44</v>
      </c>
      <c r="AL203" t="s">
        <v>130</v>
      </c>
      <c r="AM203">
        <f>SUM( 20/1 )</f>
        <v>20</v>
      </c>
    </row>
    <row r="204" spans="1:39" x14ac:dyDescent="0.25">
      <c r="A204">
        <v>45080134</v>
      </c>
      <c r="B204" t="s">
        <v>942</v>
      </c>
      <c r="C204" s="4">
        <v>45080</v>
      </c>
      <c r="D204" s="5">
        <v>0.65277777777777779</v>
      </c>
      <c r="E204" t="s">
        <v>1070</v>
      </c>
      <c r="G204">
        <v>3</v>
      </c>
      <c r="H204" t="s">
        <v>233</v>
      </c>
      <c r="I204">
        <v>20616</v>
      </c>
      <c r="J204">
        <v>11</v>
      </c>
      <c r="K204" t="s">
        <v>1071</v>
      </c>
      <c r="L204">
        <v>1968</v>
      </c>
      <c r="M204" t="s">
        <v>945</v>
      </c>
      <c r="N204">
        <v>90</v>
      </c>
      <c r="O204" t="s">
        <v>1072</v>
      </c>
      <c r="P204">
        <v>111.94</v>
      </c>
      <c r="Q204" t="s">
        <v>50</v>
      </c>
      <c r="R204" t="s">
        <v>83</v>
      </c>
      <c r="S204">
        <v>4</v>
      </c>
      <c r="T204">
        <v>8</v>
      </c>
      <c r="U204" t="s">
        <v>1097</v>
      </c>
      <c r="V204" t="s">
        <v>92</v>
      </c>
      <c r="W204">
        <v>9</v>
      </c>
      <c r="X204">
        <v>3</v>
      </c>
      <c r="Y204">
        <v>8</v>
      </c>
      <c r="Z204">
        <v>5</v>
      </c>
      <c r="AA204">
        <v>117</v>
      </c>
      <c r="AD204" t="s">
        <v>247</v>
      </c>
      <c r="AE204" t="s">
        <v>1068</v>
      </c>
      <c r="AF204">
        <v>3</v>
      </c>
      <c r="AG204">
        <v>75</v>
      </c>
      <c r="AH204" t="s">
        <v>1098</v>
      </c>
      <c r="AI204" t="s">
        <v>1099</v>
      </c>
      <c r="AJ204" t="s">
        <v>50</v>
      </c>
      <c r="AL204" t="s">
        <v>90</v>
      </c>
      <c r="AM204">
        <f>SUM( 12/1 )</f>
        <v>12</v>
      </c>
    </row>
    <row r="205" spans="1:39" x14ac:dyDescent="0.25">
      <c r="A205">
        <v>45080134</v>
      </c>
      <c r="B205" t="s">
        <v>942</v>
      </c>
      <c r="C205" s="4">
        <v>45080</v>
      </c>
      <c r="D205" s="5">
        <v>0.65277777777777779</v>
      </c>
      <c r="E205" t="s">
        <v>1070</v>
      </c>
      <c r="G205">
        <v>3</v>
      </c>
      <c r="H205" t="s">
        <v>233</v>
      </c>
      <c r="I205">
        <v>20616</v>
      </c>
      <c r="J205">
        <v>11</v>
      </c>
      <c r="K205" t="s">
        <v>1071</v>
      </c>
      <c r="L205">
        <v>1968</v>
      </c>
      <c r="M205" t="s">
        <v>945</v>
      </c>
      <c r="N205">
        <v>90</v>
      </c>
      <c r="O205" t="s">
        <v>1072</v>
      </c>
      <c r="P205">
        <v>111.94</v>
      </c>
      <c r="Q205" t="s">
        <v>61</v>
      </c>
      <c r="R205" t="s">
        <v>114</v>
      </c>
      <c r="S205">
        <v>5.25</v>
      </c>
      <c r="T205">
        <v>4</v>
      </c>
      <c r="U205" t="s">
        <v>1083</v>
      </c>
      <c r="V205" t="s">
        <v>60</v>
      </c>
      <c r="W205">
        <v>3.5</v>
      </c>
      <c r="X205">
        <v>3</v>
      </c>
      <c r="Y205">
        <v>8</v>
      </c>
      <c r="Z205">
        <v>13</v>
      </c>
      <c r="AA205">
        <v>125</v>
      </c>
      <c r="AB205" t="s">
        <v>42</v>
      </c>
      <c r="AD205" t="s">
        <v>255</v>
      </c>
      <c r="AE205" t="s">
        <v>1084</v>
      </c>
      <c r="AG205">
        <v>80</v>
      </c>
      <c r="AH205" t="s">
        <v>1085</v>
      </c>
      <c r="AI205" t="s">
        <v>1086</v>
      </c>
      <c r="AJ205" t="s">
        <v>86</v>
      </c>
      <c r="AL205" t="s">
        <v>119</v>
      </c>
      <c r="AM205">
        <f>SUM( 4/1 )</f>
        <v>4</v>
      </c>
    </row>
    <row r="206" spans="1:39" x14ac:dyDescent="0.25">
      <c r="A206">
        <v>45080134</v>
      </c>
      <c r="B206" t="s">
        <v>942</v>
      </c>
      <c r="C206" s="4">
        <v>45080</v>
      </c>
      <c r="D206" s="5">
        <v>0.65277777777777779</v>
      </c>
      <c r="E206" t="s">
        <v>1070</v>
      </c>
      <c r="G206">
        <v>3</v>
      </c>
      <c r="H206" t="s">
        <v>233</v>
      </c>
      <c r="I206">
        <v>20616</v>
      </c>
      <c r="J206">
        <v>11</v>
      </c>
      <c r="K206" t="s">
        <v>1071</v>
      </c>
      <c r="L206">
        <v>1968</v>
      </c>
      <c r="M206" t="s">
        <v>945</v>
      </c>
      <c r="N206">
        <v>90</v>
      </c>
      <c r="O206" t="s">
        <v>1072</v>
      </c>
      <c r="P206">
        <v>111.94</v>
      </c>
      <c r="Q206" t="s">
        <v>53</v>
      </c>
      <c r="R206" t="s">
        <v>99</v>
      </c>
      <c r="S206">
        <v>9.5</v>
      </c>
      <c r="T206">
        <v>3</v>
      </c>
      <c r="U206" t="s">
        <v>1080</v>
      </c>
      <c r="V206" t="s">
        <v>61</v>
      </c>
      <c r="W206">
        <v>4.5</v>
      </c>
      <c r="X206">
        <v>3</v>
      </c>
      <c r="Y206">
        <v>9</v>
      </c>
      <c r="Z206">
        <v>1</v>
      </c>
      <c r="AA206">
        <v>127</v>
      </c>
      <c r="AB206" t="s">
        <v>66</v>
      </c>
      <c r="AD206" t="s">
        <v>237</v>
      </c>
      <c r="AE206" t="s">
        <v>995</v>
      </c>
      <c r="AG206">
        <v>82</v>
      </c>
      <c r="AH206" t="s">
        <v>1081</v>
      </c>
      <c r="AI206" t="s">
        <v>1082</v>
      </c>
      <c r="AJ206" t="s">
        <v>158</v>
      </c>
      <c r="AL206" t="s">
        <v>106</v>
      </c>
      <c r="AM206">
        <f>SUM( 5/1 )</f>
        <v>5</v>
      </c>
    </row>
    <row r="207" spans="1:39" x14ac:dyDescent="0.25">
      <c r="A207">
        <v>45080134</v>
      </c>
      <c r="B207" t="s">
        <v>942</v>
      </c>
      <c r="C207" s="4">
        <v>45080</v>
      </c>
      <c r="D207" s="5">
        <v>0.65277777777777779</v>
      </c>
      <c r="E207" t="s">
        <v>1070</v>
      </c>
      <c r="G207">
        <v>3</v>
      </c>
      <c r="H207" t="s">
        <v>233</v>
      </c>
      <c r="I207">
        <v>20616</v>
      </c>
      <c r="J207">
        <v>11</v>
      </c>
      <c r="K207" t="s">
        <v>1071</v>
      </c>
      <c r="L207">
        <v>1968</v>
      </c>
      <c r="M207" t="s">
        <v>945</v>
      </c>
      <c r="N207">
        <v>90</v>
      </c>
      <c r="O207" t="s">
        <v>1072</v>
      </c>
      <c r="P207">
        <v>111.94</v>
      </c>
      <c r="Q207" t="s">
        <v>46</v>
      </c>
      <c r="R207" t="s">
        <v>116</v>
      </c>
      <c r="S207">
        <v>10.25</v>
      </c>
      <c r="T207">
        <v>10</v>
      </c>
      <c r="U207" t="s">
        <v>1104</v>
      </c>
      <c r="V207" t="s">
        <v>125</v>
      </c>
      <c r="W207">
        <v>10</v>
      </c>
      <c r="X207">
        <v>3</v>
      </c>
      <c r="Y207">
        <v>8</v>
      </c>
      <c r="Z207">
        <v>9</v>
      </c>
      <c r="AA207">
        <v>121</v>
      </c>
      <c r="AC207" t="s">
        <v>88</v>
      </c>
      <c r="AD207" t="s">
        <v>1105</v>
      </c>
      <c r="AE207" t="s">
        <v>1009</v>
      </c>
      <c r="AG207">
        <v>76</v>
      </c>
      <c r="AH207" t="s">
        <v>1106</v>
      </c>
      <c r="AI207" t="s">
        <v>1107</v>
      </c>
      <c r="AJ207" t="s">
        <v>46</v>
      </c>
      <c r="AL207" t="s">
        <v>90</v>
      </c>
      <c r="AM207">
        <f>SUM( 12/1 )</f>
        <v>12</v>
      </c>
    </row>
    <row r="208" spans="1:39" x14ac:dyDescent="0.25">
      <c r="A208">
        <v>45080134</v>
      </c>
      <c r="B208" t="s">
        <v>942</v>
      </c>
      <c r="C208" s="4">
        <v>45080</v>
      </c>
      <c r="D208" s="5">
        <v>0.65277777777777779</v>
      </c>
      <c r="E208" t="s">
        <v>1070</v>
      </c>
      <c r="G208">
        <v>3</v>
      </c>
      <c r="H208" t="s">
        <v>233</v>
      </c>
      <c r="I208">
        <v>20616</v>
      </c>
      <c r="J208">
        <v>11</v>
      </c>
      <c r="K208" t="s">
        <v>1071</v>
      </c>
      <c r="L208">
        <v>1968</v>
      </c>
      <c r="M208" t="s">
        <v>945</v>
      </c>
      <c r="N208">
        <v>90</v>
      </c>
      <c r="O208" t="s">
        <v>1072</v>
      </c>
      <c r="P208">
        <v>111.94</v>
      </c>
      <c r="Q208" t="s">
        <v>91</v>
      </c>
      <c r="R208" t="s">
        <v>147</v>
      </c>
      <c r="S208">
        <v>13.5</v>
      </c>
      <c r="T208">
        <v>11</v>
      </c>
      <c r="U208" t="s">
        <v>1108</v>
      </c>
      <c r="V208" t="s">
        <v>50</v>
      </c>
      <c r="W208">
        <v>40</v>
      </c>
      <c r="X208">
        <v>3</v>
      </c>
      <c r="Y208">
        <v>7</v>
      </c>
      <c r="Z208">
        <v>13</v>
      </c>
      <c r="AA208">
        <v>111</v>
      </c>
      <c r="AD208" t="s">
        <v>975</v>
      </c>
      <c r="AE208" t="s">
        <v>976</v>
      </c>
      <c r="AF208">
        <v>5</v>
      </c>
      <c r="AG208">
        <v>71</v>
      </c>
      <c r="AH208" t="s">
        <v>1109</v>
      </c>
      <c r="AI208" s="6" t="s">
        <v>3277</v>
      </c>
      <c r="AJ208" s="6" t="s">
        <v>41</v>
      </c>
      <c r="AL208" t="s">
        <v>130</v>
      </c>
      <c r="AM208">
        <f>SUM( 20/1 )</f>
        <v>20</v>
      </c>
    </row>
    <row r="209" spans="1:39" x14ac:dyDescent="0.25">
      <c r="A209">
        <v>45080134</v>
      </c>
      <c r="B209" t="s">
        <v>942</v>
      </c>
      <c r="C209" s="4">
        <v>45080</v>
      </c>
      <c r="D209" s="5">
        <v>0.65277777777777779</v>
      </c>
      <c r="E209" t="s">
        <v>1070</v>
      </c>
      <c r="G209">
        <v>3</v>
      </c>
      <c r="H209" t="s">
        <v>233</v>
      </c>
      <c r="I209">
        <v>20616</v>
      </c>
      <c r="J209">
        <v>11</v>
      </c>
      <c r="K209" t="s">
        <v>1071</v>
      </c>
      <c r="L209">
        <v>1968</v>
      </c>
      <c r="M209" t="s">
        <v>945</v>
      </c>
      <c r="N209">
        <v>90</v>
      </c>
      <c r="O209" t="s">
        <v>1072</v>
      </c>
      <c r="P209">
        <v>111.94</v>
      </c>
      <c r="Q209" t="s">
        <v>86</v>
      </c>
      <c r="R209" t="s">
        <v>116</v>
      </c>
      <c r="S209">
        <v>14.25</v>
      </c>
      <c r="T209">
        <v>9</v>
      </c>
      <c r="U209" t="s">
        <v>1100</v>
      </c>
      <c r="V209" t="s">
        <v>53</v>
      </c>
      <c r="W209">
        <v>33</v>
      </c>
      <c r="X209">
        <v>3</v>
      </c>
      <c r="Y209">
        <v>8</v>
      </c>
      <c r="Z209">
        <v>6</v>
      </c>
      <c r="AA209">
        <v>118</v>
      </c>
      <c r="AD209" t="s">
        <v>970</v>
      </c>
      <c r="AE209" t="s">
        <v>966</v>
      </c>
      <c r="AG209">
        <v>73</v>
      </c>
      <c r="AH209" t="s">
        <v>1101</v>
      </c>
      <c r="AI209" t="s">
        <v>1102</v>
      </c>
      <c r="AJ209" t="s">
        <v>1103</v>
      </c>
      <c r="AL209" t="s">
        <v>90</v>
      </c>
      <c r="AM209">
        <f>SUM( 12/1 )</f>
        <v>12</v>
      </c>
    </row>
    <row r="210" spans="1:39" x14ac:dyDescent="0.25">
      <c r="A210">
        <v>45080134</v>
      </c>
      <c r="B210" t="s">
        <v>942</v>
      </c>
      <c r="C210" s="4">
        <v>45080</v>
      </c>
      <c r="D210" s="5">
        <v>0.65277777777777779</v>
      </c>
      <c r="E210" t="s">
        <v>1070</v>
      </c>
      <c r="G210">
        <v>3</v>
      </c>
      <c r="H210" t="s">
        <v>233</v>
      </c>
      <c r="I210">
        <v>20616</v>
      </c>
      <c r="J210">
        <v>11</v>
      </c>
      <c r="K210" t="s">
        <v>1071</v>
      </c>
      <c r="L210">
        <v>1968</v>
      </c>
      <c r="M210" t="s">
        <v>945</v>
      </c>
      <c r="N210">
        <v>90</v>
      </c>
      <c r="O210" t="s">
        <v>1072</v>
      </c>
      <c r="P210">
        <v>111.94</v>
      </c>
      <c r="Q210" t="s">
        <v>125</v>
      </c>
      <c r="R210" t="s">
        <v>53</v>
      </c>
      <c r="S210">
        <v>20.25</v>
      </c>
      <c r="T210">
        <v>6</v>
      </c>
      <c r="U210" t="s">
        <v>1091</v>
      </c>
      <c r="V210" t="s">
        <v>41</v>
      </c>
      <c r="W210">
        <v>8</v>
      </c>
      <c r="X210">
        <v>3</v>
      </c>
      <c r="Y210">
        <v>8</v>
      </c>
      <c r="Z210">
        <v>12</v>
      </c>
      <c r="AA210">
        <v>124</v>
      </c>
      <c r="AC210" t="s">
        <v>88</v>
      </c>
      <c r="AD210" t="s">
        <v>311</v>
      </c>
      <c r="AE210" t="s">
        <v>1053</v>
      </c>
      <c r="AG210">
        <v>79</v>
      </c>
      <c r="AH210" t="s">
        <v>1092</v>
      </c>
      <c r="AI210" t="s">
        <v>1093</v>
      </c>
      <c r="AJ210" t="s">
        <v>51</v>
      </c>
      <c r="AL210" t="s">
        <v>138</v>
      </c>
      <c r="AM210">
        <f>SUM( 6/1 )</f>
        <v>6</v>
      </c>
    </row>
    <row r="211" spans="1:39" x14ac:dyDescent="0.25">
      <c r="A211">
        <v>45080134</v>
      </c>
      <c r="B211" t="s">
        <v>942</v>
      </c>
      <c r="C211" s="4">
        <v>45080</v>
      </c>
      <c r="D211" s="5">
        <v>0.65277777777777779</v>
      </c>
      <c r="E211" t="s">
        <v>1070</v>
      </c>
      <c r="G211">
        <v>3</v>
      </c>
      <c r="H211" t="s">
        <v>233</v>
      </c>
      <c r="I211">
        <v>20616</v>
      </c>
      <c r="J211">
        <v>11</v>
      </c>
      <c r="K211" t="s">
        <v>1071</v>
      </c>
      <c r="L211">
        <v>1968</v>
      </c>
      <c r="M211" t="s">
        <v>945</v>
      </c>
      <c r="N211">
        <v>90</v>
      </c>
      <c r="O211" t="s">
        <v>1072</v>
      </c>
      <c r="P211">
        <v>111.94</v>
      </c>
      <c r="Q211" t="s">
        <v>92</v>
      </c>
      <c r="R211" t="s">
        <v>116</v>
      </c>
      <c r="S211">
        <v>21</v>
      </c>
      <c r="T211">
        <v>7</v>
      </c>
      <c r="U211" t="s">
        <v>1094</v>
      </c>
      <c r="V211" t="s">
        <v>46</v>
      </c>
      <c r="W211">
        <v>6.5</v>
      </c>
      <c r="X211">
        <v>3</v>
      </c>
      <c r="Y211">
        <v>8</v>
      </c>
      <c r="Z211">
        <v>11</v>
      </c>
      <c r="AA211">
        <v>123</v>
      </c>
      <c r="AD211" t="s">
        <v>231</v>
      </c>
      <c r="AE211" t="s">
        <v>953</v>
      </c>
      <c r="AG211">
        <v>78</v>
      </c>
      <c r="AH211" t="s">
        <v>1095</v>
      </c>
      <c r="AI211" t="s">
        <v>1096</v>
      </c>
      <c r="AJ211" t="s">
        <v>174</v>
      </c>
      <c r="AL211" t="s">
        <v>138</v>
      </c>
      <c r="AM211">
        <f>SUM( 6/1 )</f>
        <v>6</v>
      </c>
    </row>
    <row r="212" spans="1:39" x14ac:dyDescent="0.25">
      <c r="A212">
        <v>45080135</v>
      </c>
      <c r="B212" t="s">
        <v>942</v>
      </c>
      <c r="C212" s="4">
        <v>45080</v>
      </c>
      <c r="D212" s="5">
        <v>0.67708333333333337</v>
      </c>
      <c r="E212" t="s">
        <v>1110</v>
      </c>
      <c r="G212">
        <v>6</v>
      </c>
      <c r="H212" t="s">
        <v>40</v>
      </c>
      <c r="I212">
        <v>4187</v>
      </c>
      <c r="J212">
        <v>6</v>
      </c>
      <c r="K212" t="s">
        <v>1111</v>
      </c>
      <c r="L212">
        <v>1762</v>
      </c>
      <c r="M212" t="s">
        <v>945</v>
      </c>
      <c r="N212">
        <v>65</v>
      </c>
      <c r="O212" t="s">
        <v>1112</v>
      </c>
      <c r="P212">
        <v>100.85</v>
      </c>
      <c r="Q212" t="s">
        <v>41</v>
      </c>
      <c r="S212">
        <v>0</v>
      </c>
      <c r="T212">
        <v>3</v>
      </c>
      <c r="U212" t="s">
        <v>1119</v>
      </c>
      <c r="V212" t="s">
        <v>56</v>
      </c>
      <c r="W212">
        <v>11</v>
      </c>
      <c r="X212">
        <v>6</v>
      </c>
      <c r="Y212">
        <v>9</v>
      </c>
      <c r="Z212">
        <v>8</v>
      </c>
      <c r="AA212">
        <v>134</v>
      </c>
      <c r="AD212" t="s">
        <v>202</v>
      </c>
      <c r="AE212" t="s">
        <v>953</v>
      </c>
      <c r="AG212">
        <v>64</v>
      </c>
      <c r="AH212" t="s">
        <v>1120</v>
      </c>
      <c r="AI212" t="s">
        <v>1121</v>
      </c>
      <c r="AJ212" t="s">
        <v>165</v>
      </c>
      <c r="AK212" t="s">
        <v>44</v>
      </c>
      <c r="AL212" t="s">
        <v>78</v>
      </c>
      <c r="AM212">
        <f>SUM( 10/1 )</f>
        <v>10</v>
      </c>
    </row>
    <row r="213" spans="1:39" x14ac:dyDescent="0.25">
      <c r="A213">
        <v>45080135</v>
      </c>
      <c r="B213" t="s">
        <v>942</v>
      </c>
      <c r="C213" s="4">
        <v>45080</v>
      </c>
      <c r="D213" s="5">
        <v>0.67708333333333337</v>
      </c>
      <c r="E213" t="s">
        <v>1110</v>
      </c>
      <c r="G213">
        <v>6</v>
      </c>
      <c r="H213" t="s">
        <v>40</v>
      </c>
      <c r="I213">
        <v>4187</v>
      </c>
      <c r="J213">
        <v>6</v>
      </c>
      <c r="K213" t="s">
        <v>1111</v>
      </c>
      <c r="L213">
        <v>1762</v>
      </c>
      <c r="M213" t="s">
        <v>945</v>
      </c>
      <c r="N213">
        <v>65</v>
      </c>
      <c r="O213" t="s">
        <v>1112</v>
      </c>
      <c r="P213">
        <v>100.85</v>
      </c>
      <c r="Q213" t="s">
        <v>60</v>
      </c>
      <c r="R213" t="s">
        <v>135</v>
      </c>
      <c r="S213">
        <v>0.15</v>
      </c>
      <c r="T213">
        <v>6</v>
      </c>
      <c r="U213" t="s">
        <v>1128</v>
      </c>
      <c r="V213" t="s">
        <v>61</v>
      </c>
      <c r="W213">
        <v>33</v>
      </c>
      <c r="X213">
        <v>9</v>
      </c>
      <c r="Y213">
        <v>8</v>
      </c>
      <c r="Z213">
        <v>10</v>
      </c>
      <c r="AA213">
        <v>122</v>
      </c>
      <c r="AD213" t="s">
        <v>1129</v>
      </c>
      <c r="AE213" t="s">
        <v>949</v>
      </c>
      <c r="AG213">
        <v>52</v>
      </c>
      <c r="AH213" t="s">
        <v>1130</v>
      </c>
      <c r="AI213" t="s">
        <v>1131</v>
      </c>
      <c r="AJ213" t="s">
        <v>128</v>
      </c>
      <c r="AK213" t="s">
        <v>143</v>
      </c>
      <c r="AL213" t="s">
        <v>127</v>
      </c>
      <c r="AM213">
        <f>SUM( 16/1 )</f>
        <v>16</v>
      </c>
    </row>
    <row r="214" spans="1:39" x14ac:dyDescent="0.25">
      <c r="A214">
        <v>45080135</v>
      </c>
      <c r="B214" t="s">
        <v>942</v>
      </c>
      <c r="C214" s="4">
        <v>45080</v>
      </c>
      <c r="D214" s="5">
        <v>0.67708333333333337</v>
      </c>
      <c r="E214" t="s">
        <v>1110</v>
      </c>
      <c r="G214">
        <v>6</v>
      </c>
      <c r="H214" t="s">
        <v>40</v>
      </c>
      <c r="I214">
        <v>4187</v>
      </c>
      <c r="J214">
        <v>6</v>
      </c>
      <c r="K214" t="s">
        <v>1111</v>
      </c>
      <c r="L214">
        <v>1762</v>
      </c>
      <c r="M214" t="s">
        <v>945</v>
      </c>
      <c r="N214">
        <v>65</v>
      </c>
      <c r="O214" t="s">
        <v>1112</v>
      </c>
      <c r="P214">
        <v>100.85</v>
      </c>
      <c r="Q214" t="s">
        <v>56</v>
      </c>
      <c r="R214" t="s">
        <v>135</v>
      </c>
      <c r="S214">
        <v>0.3</v>
      </c>
      <c r="T214">
        <v>1</v>
      </c>
      <c r="U214" t="s">
        <v>1113</v>
      </c>
      <c r="V214" t="s">
        <v>50</v>
      </c>
      <c r="W214">
        <v>4.5</v>
      </c>
      <c r="X214">
        <v>5</v>
      </c>
      <c r="Y214">
        <v>9</v>
      </c>
      <c r="Z214">
        <v>11</v>
      </c>
      <c r="AA214">
        <v>137</v>
      </c>
      <c r="AD214" t="s">
        <v>975</v>
      </c>
      <c r="AE214" t="s">
        <v>962</v>
      </c>
      <c r="AG214">
        <v>67</v>
      </c>
      <c r="AH214" t="s">
        <v>1114</v>
      </c>
      <c r="AI214" t="s">
        <v>1115</v>
      </c>
      <c r="AJ214" t="s">
        <v>92</v>
      </c>
      <c r="AK214" t="s">
        <v>122</v>
      </c>
      <c r="AL214" t="s">
        <v>64</v>
      </c>
      <c r="AM214">
        <f>SUM( 3/1 )</f>
        <v>3</v>
      </c>
    </row>
    <row r="215" spans="1:39" x14ac:dyDescent="0.25">
      <c r="A215">
        <v>45080135</v>
      </c>
      <c r="B215" t="s">
        <v>942</v>
      </c>
      <c r="C215" s="4">
        <v>45080</v>
      </c>
      <c r="D215" s="5">
        <v>0.67708333333333337</v>
      </c>
      <c r="E215" t="s">
        <v>1110</v>
      </c>
      <c r="G215">
        <v>6</v>
      </c>
      <c r="H215" t="s">
        <v>40</v>
      </c>
      <c r="I215">
        <v>4187</v>
      </c>
      <c r="J215">
        <v>6</v>
      </c>
      <c r="K215" t="s">
        <v>1111</v>
      </c>
      <c r="L215">
        <v>1762</v>
      </c>
      <c r="M215" t="s">
        <v>945</v>
      </c>
      <c r="N215">
        <v>65</v>
      </c>
      <c r="O215" t="s">
        <v>1112</v>
      </c>
      <c r="P215">
        <v>100.85</v>
      </c>
      <c r="Q215" t="s">
        <v>50</v>
      </c>
      <c r="R215" t="s">
        <v>120</v>
      </c>
      <c r="S215">
        <v>0.5</v>
      </c>
      <c r="T215">
        <v>2</v>
      </c>
      <c r="U215" t="s">
        <v>1116</v>
      </c>
      <c r="V215" t="s">
        <v>53</v>
      </c>
      <c r="W215">
        <v>3</v>
      </c>
      <c r="X215">
        <v>6</v>
      </c>
      <c r="Y215">
        <v>9</v>
      </c>
      <c r="Z215">
        <v>8</v>
      </c>
      <c r="AA215">
        <v>134</v>
      </c>
      <c r="AB215" t="s">
        <v>66</v>
      </c>
      <c r="AC215" t="s">
        <v>73</v>
      </c>
      <c r="AD215" t="s">
        <v>185</v>
      </c>
      <c r="AE215" t="s">
        <v>1039</v>
      </c>
      <c r="AF215">
        <v>3</v>
      </c>
      <c r="AG215">
        <v>67</v>
      </c>
      <c r="AH215" t="s">
        <v>1117</v>
      </c>
      <c r="AI215" t="s">
        <v>1118</v>
      </c>
      <c r="AJ215" t="s">
        <v>56</v>
      </c>
      <c r="AK215" t="s">
        <v>44</v>
      </c>
      <c r="AL215" t="s">
        <v>139</v>
      </c>
      <c r="AM215">
        <f>SUM( 9/4 )</f>
        <v>2.25</v>
      </c>
    </row>
    <row r="216" spans="1:39" x14ac:dyDescent="0.25">
      <c r="A216">
        <v>45080135</v>
      </c>
      <c r="B216" t="s">
        <v>942</v>
      </c>
      <c r="C216" s="4">
        <v>45080</v>
      </c>
      <c r="D216" s="5">
        <v>0.67708333333333337</v>
      </c>
      <c r="E216" t="s">
        <v>1110</v>
      </c>
      <c r="G216">
        <v>6</v>
      </c>
      <c r="H216" t="s">
        <v>40</v>
      </c>
      <c r="I216">
        <v>4187</v>
      </c>
      <c r="J216">
        <v>6</v>
      </c>
      <c r="K216" t="s">
        <v>1111</v>
      </c>
      <c r="L216">
        <v>1762</v>
      </c>
      <c r="M216" t="s">
        <v>945</v>
      </c>
      <c r="N216">
        <v>65</v>
      </c>
      <c r="O216" t="s">
        <v>1112</v>
      </c>
      <c r="P216">
        <v>100.85</v>
      </c>
      <c r="Q216" t="s">
        <v>61</v>
      </c>
      <c r="R216" t="s">
        <v>41</v>
      </c>
      <c r="S216">
        <v>1.5</v>
      </c>
      <c r="T216">
        <v>4</v>
      </c>
      <c r="U216" t="s">
        <v>1122</v>
      </c>
      <c r="V216" t="s">
        <v>60</v>
      </c>
      <c r="W216">
        <v>1.375</v>
      </c>
      <c r="X216">
        <v>5</v>
      </c>
      <c r="Y216">
        <v>8</v>
      </c>
      <c r="Z216">
        <v>11</v>
      </c>
      <c r="AA216">
        <v>123</v>
      </c>
      <c r="AB216" t="s">
        <v>42</v>
      </c>
      <c r="AC216" t="s">
        <v>73</v>
      </c>
      <c r="AD216" t="s">
        <v>948</v>
      </c>
      <c r="AE216" t="s">
        <v>999</v>
      </c>
      <c r="AF216">
        <v>5</v>
      </c>
      <c r="AG216">
        <v>58</v>
      </c>
      <c r="AH216" t="s">
        <v>1123</v>
      </c>
      <c r="AI216" s="6" t="s">
        <v>3278</v>
      </c>
      <c r="AJ216" t="s">
        <v>125</v>
      </c>
      <c r="AK216" t="s">
        <v>122</v>
      </c>
      <c r="AL216" t="s">
        <v>107</v>
      </c>
      <c r="AM216">
        <f>SUM( 5/2 )</f>
        <v>2.5</v>
      </c>
    </row>
    <row r="217" spans="1:39" x14ac:dyDescent="0.25">
      <c r="A217">
        <v>45080135</v>
      </c>
      <c r="B217" t="s">
        <v>942</v>
      </c>
      <c r="C217" s="4">
        <v>45080</v>
      </c>
      <c r="D217" s="5">
        <v>0.67708333333333337</v>
      </c>
      <c r="E217" t="s">
        <v>1110</v>
      </c>
      <c r="G217">
        <v>6</v>
      </c>
      <c r="H217" t="s">
        <v>40</v>
      </c>
      <c r="I217">
        <v>4187</v>
      </c>
      <c r="J217">
        <v>6</v>
      </c>
      <c r="K217" t="s">
        <v>1111</v>
      </c>
      <c r="L217">
        <v>1762</v>
      </c>
      <c r="M217" t="s">
        <v>945</v>
      </c>
      <c r="N217">
        <v>65</v>
      </c>
      <c r="O217" t="s">
        <v>1112</v>
      </c>
      <c r="P217">
        <v>100.85</v>
      </c>
      <c r="Q217" t="s">
        <v>53</v>
      </c>
      <c r="R217" t="s">
        <v>1124</v>
      </c>
      <c r="S217">
        <v>5</v>
      </c>
      <c r="T217">
        <v>5</v>
      </c>
      <c r="U217" t="s">
        <v>1125</v>
      </c>
      <c r="V217" t="s">
        <v>41</v>
      </c>
      <c r="W217">
        <v>7</v>
      </c>
      <c r="X217">
        <v>4</v>
      </c>
      <c r="Y217">
        <v>8</v>
      </c>
      <c r="Z217">
        <v>12</v>
      </c>
      <c r="AA217">
        <v>124</v>
      </c>
      <c r="AD217" t="s">
        <v>1013</v>
      </c>
      <c r="AE217" t="s">
        <v>1014</v>
      </c>
      <c r="AG217">
        <v>54</v>
      </c>
      <c r="AH217" t="s">
        <v>1126</v>
      </c>
      <c r="AI217" t="s">
        <v>1127</v>
      </c>
      <c r="AJ217" t="s">
        <v>86</v>
      </c>
      <c r="AK217" t="s">
        <v>111</v>
      </c>
      <c r="AL217" t="s">
        <v>138</v>
      </c>
      <c r="AM217">
        <f>SUM( 6/1 )</f>
        <v>6</v>
      </c>
    </row>
    <row r="218" spans="1:39" x14ac:dyDescent="0.25">
      <c r="A218">
        <v>45080136</v>
      </c>
      <c r="B218" t="s">
        <v>942</v>
      </c>
      <c r="C218" s="4">
        <v>45080</v>
      </c>
      <c r="D218" s="5">
        <v>0.70138888888888884</v>
      </c>
      <c r="E218" t="s">
        <v>1132</v>
      </c>
      <c r="G218">
        <v>6</v>
      </c>
      <c r="H218" t="s">
        <v>40</v>
      </c>
      <c r="I218">
        <v>3664</v>
      </c>
      <c r="J218">
        <v>6</v>
      </c>
      <c r="K218" t="s">
        <v>1018</v>
      </c>
      <c r="L218">
        <v>1101</v>
      </c>
      <c r="M218" t="s">
        <v>1019</v>
      </c>
      <c r="N218">
        <v>55</v>
      </c>
      <c r="O218" t="s">
        <v>1133</v>
      </c>
      <c r="P218">
        <v>59.16</v>
      </c>
      <c r="Q218" t="s">
        <v>41</v>
      </c>
      <c r="S218">
        <v>0</v>
      </c>
      <c r="T218">
        <v>3</v>
      </c>
      <c r="U218" t="s">
        <v>1140</v>
      </c>
      <c r="V218" t="s">
        <v>50</v>
      </c>
      <c r="W218">
        <v>2.25</v>
      </c>
      <c r="X218">
        <v>4</v>
      </c>
      <c r="Y218">
        <v>9</v>
      </c>
      <c r="Z218">
        <v>5</v>
      </c>
      <c r="AA218">
        <v>131</v>
      </c>
      <c r="AB218" t="s">
        <v>42</v>
      </c>
      <c r="AC218" t="s">
        <v>62</v>
      </c>
      <c r="AD218" t="s">
        <v>1141</v>
      </c>
      <c r="AE218" t="s">
        <v>1142</v>
      </c>
      <c r="AF218">
        <v>3</v>
      </c>
      <c r="AG218">
        <v>54</v>
      </c>
      <c r="AH218" t="s">
        <v>1143</v>
      </c>
      <c r="AI218" t="s">
        <v>1144</v>
      </c>
      <c r="AJ218" t="s">
        <v>108</v>
      </c>
      <c r="AK218" t="s">
        <v>44</v>
      </c>
      <c r="AL218" t="s">
        <v>107</v>
      </c>
      <c r="AM218">
        <f>SUM( 5/2 )</f>
        <v>2.5</v>
      </c>
    </row>
    <row r="219" spans="1:39" x14ac:dyDescent="0.25">
      <c r="A219">
        <v>45080136</v>
      </c>
      <c r="B219" t="s">
        <v>942</v>
      </c>
      <c r="C219" s="4">
        <v>45080</v>
      </c>
      <c r="D219" s="5">
        <v>0.70138888888888884</v>
      </c>
      <c r="E219" t="s">
        <v>1132</v>
      </c>
      <c r="G219">
        <v>6</v>
      </c>
      <c r="H219" t="s">
        <v>40</v>
      </c>
      <c r="I219">
        <v>3664</v>
      </c>
      <c r="J219">
        <v>6</v>
      </c>
      <c r="K219" t="s">
        <v>1018</v>
      </c>
      <c r="L219">
        <v>1101</v>
      </c>
      <c r="M219" t="s">
        <v>1019</v>
      </c>
      <c r="N219">
        <v>55</v>
      </c>
      <c r="O219" t="s">
        <v>1133</v>
      </c>
      <c r="P219">
        <v>59.16</v>
      </c>
      <c r="Q219" t="s">
        <v>60</v>
      </c>
      <c r="R219" t="s">
        <v>103</v>
      </c>
      <c r="S219">
        <v>2.5</v>
      </c>
      <c r="T219">
        <v>1</v>
      </c>
      <c r="U219" t="s">
        <v>1134</v>
      </c>
      <c r="V219" t="s">
        <v>60</v>
      </c>
      <c r="W219">
        <v>4</v>
      </c>
      <c r="X219">
        <v>5</v>
      </c>
      <c r="Y219">
        <v>9</v>
      </c>
      <c r="Z219">
        <v>8</v>
      </c>
      <c r="AA219">
        <v>134</v>
      </c>
      <c r="AC219" t="s">
        <v>62</v>
      </c>
      <c r="AD219" t="s">
        <v>948</v>
      </c>
      <c r="AE219" t="s">
        <v>999</v>
      </c>
      <c r="AF219">
        <v>3</v>
      </c>
      <c r="AG219">
        <v>57</v>
      </c>
      <c r="AH219" t="s">
        <v>1135</v>
      </c>
      <c r="AI219" t="s">
        <v>1136</v>
      </c>
      <c r="AJ219" t="s">
        <v>92</v>
      </c>
      <c r="AK219" t="s">
        <v>44</v>
      </c>
      <c r="AL219" t="s">
        <v>106</v>
      </c>
      <c r="AM219">
        <f>SUM( 5/1 )</f>
        <v>5</v>
      </c>
    </row>
    <row r="220" spans="1:39" x14ac:dyDescent="0.25">
      <c r="A220">
        <v>45080136</v>
      </c>
      <c r="B220" t="s">
        <v>942</v>
      </c>
      <c r="C220" s="4">
        <v>45080</v>
      </c>
      <c r="D220" s="5">
        <v>0.70138888888888884</v>
      </c>
      <c r="E220" t="s">
        <v>1132</v>
      </c>
      <c r="G220">
        <v>6</v>
      </c>
      <c r="H220" t="s">
        <v>40</v>
      </c>
      <c r="I220">
        <v>3664</v>
      </c>
      <c r="J220">
        <v>6</v>
      </c>
      <c r="K220" t="s">
        <v>1018</v>
      </c>
      <c r="L220">
        <v>1101</v>
      </c>
      <c r="M220" t="s">
        <v>1019</v>
      </c>
      <c r="N220">
        <v>55</v>
      </c>
      <c r="O220" t="s">
        <v>1133</v>
      </c>
      <c r="P220">
        <v>59.16</v>
      </c>
      <c r="Q220" t="s">
        <v>56</v>
      </c>
      <c r="R220" t="s">
        <v>120</v>
      </c>
      <c r="S220">
        <v>2.7</v>
      </c>
      <c r="T220">
        <v>4</v>
      </c>
      <c r="U220" t="s">
        <v>1145</v>
      </c>
      <c r="V220" t="s">
        <v>56</v>
      </c>
      <c r="W220">
        <v>6.5</v>
      </c>
      <c r="X220">
        <v>4</v>
      </c>
      <c r="Y220">
        <v>9</v>
      </c>
      <c r="Z220">
        <v>5</v>
      </c>
      <c r="AA220">
        <v>131</v>
      </c>
      <c r="AD220" t="s">
        <v>975</v>
      </c>
      <c r="AE220" t="s">
        <v>1039</v>
      </c>
      <c r="AG220">
        <v>51</v>
      </c>
      <c r="AH220" t="s">
        <v>1146</v>
      </c>
      <c r="AI220" t="s">
        <v>1147</v>
      </c>
      <c r="AJ220" t="s">
        <v>92</v>
      </c>
      <c r="AK220" t="s">
        <v>84</v>
      </c>
      <c r="AL220" t="s">
        <v>119</v>
      </c>
      <c r="AM220">
        <f>SUM( 4/1 )</f>
        <v>4</v>
      </c>
    </row>
    <row r="221" spans="1:39" x14ac:dyDescent="0.25">
      <c r="A221">
        <v>45080136</v>
      </c>
      <c r="B221" t="s">
        <v>942</v>
      </c>
      <c r="C221" s="4">
        <v>45080</v>
      </c>
      <c r="D221" s="5">
        <v>0.70138888888888884</v>
      </c>
      <c r="E221" t="s">
        <v>1132</v>
      </c>
      <c r="G221">
        <v>6</v>
      </c>
      <c r="H221" t="s">
        <v>40</v>
      </c>
      <c r="I221">
        <v>3664</v>
      </c>
      <c r="J221">
        <v>6</v>
      </c>
      <c r="K221" t="s">
        <v>1018</v>
      </c>
      <c r="L221">
        <v>1101</v>
      </c>
      <c r="M221" t="s">
        <v>1019</v>
      </c>
      <c r="N221">
        <v>55</v>
      </c>
      <c r="O221" t="s">
        <v>1133</v>
      </c>
      <c r="P221">
        <v>59.16</v>
      </c>
      <c r="Q221" t="s">
        <v>50</v>
      </c>
      <c r="R221" t="s">
        <v>114</v>
      </c>
      <c r="S221">
        <v>3.95</v>
      </c>
      <c r="T221">
        <v>5</v>
      </c>
      <c r="U221" t="s">
        <v>1148</v>
      </c>
      <c r="V221" t="s">
        <v>61</v>
      </c>
      <c r="W221">
        <v>4.5</v>
      </c>
      <c r="X221">
        <v>4</v>
      </c>
      <c r="Y221">
        <v>8</v>
      </c>
      <c r="Z221">
        <v>9</v>
      </c>
      <c r="AA221">
        <v>121</v>
      </c>
      <c r="AC221" t="s">
        <v>62</v>
      </c>
      <c r="AD221" t="s">
        <v>242</v>
      </c>
      <c r="AE221" t="s">
        <v>1149</v>
      </c>
      <c r="AF221">
        <v>7</v>
      </c>
      <c r="AG221">
        <v>48</v>
      </c>
      <c r="AH221" t="s">
        <v>1150</v>
      </c>
      <c r="AI221" t="s">
        <v>1151</v>
      </c>
      <c r="AJ221" t="s">
        <v>86</v>
      </c>
      <c r="AK221" t="s">
        <v>44</v>
      </c>
      <c r="AL221" t="s">
        <v>85</v>
      </c>
      <c r="AM221">
        <f>SUM( 7/1 )</f>
        <v>7</v>
      </c>
    </row>
    <row r="222" spans="1:39" x14ac:dyDescent="0.25">
      <c r="A222">
        <v>45080136</v>
      </c>
      <c r="B222" t="s">
        <v>942</v>
      </c>
      <c r="C222" s="4">
        <v>45080</v>
      </c>
      <c r="D222" s="5">
        <v>0.70138888888888884</v>
      </c>
      <c r="E222" t="s">
        <v>1132</v>
      </c>
      <c r="G222">
        <v>6</v>
      </c>
      <c r="H222" t="s">
        <v>40</v>
      </c>
      <c r="I222">
        <v>3664</v>
      </c>
      <c r="J222">
        <v>6</v>
      </c>
      <c r="K222" t="s">
        <v>1018</v>
      </c>
      <c r="L222">
        <v>1101</v>
      </c>
      <c r="M222" t="s">
        <v>1019</v>
      </c>
      <c r="N222">
        <v>55</v>
      </c>
      <c r="O222" t="s">
        <v>1133</v>
      </c>
      <c r="P222">
        <v>59.16</v>
      </c>
      <c r="Q222" t="s">
        <v>61</v>
      </c>
      <c r="R222" t="s">
        <v>152</v>
      </c>
      <c r="S222">
        <v>6.7</v>
      </c>
      <c r="T222">
        <v>6</v>
      </c>
      <c r="U222" t="s">
        <v>1152</v>
      </c>
      <c r="V222" t="s">
        <v>41</v>
      </c>
      <c r="W222">
        <v>25</v>
      </c>
      <c r="X222">
        <v>7</v>
      </c>
      <c r="Y222">
        <v>9</v>
      </c>
      <c r="Z222">
        <v>1</v>
      </c>
      <c r="AA222">
        <v>127</v>
      </c>
      <c r="AD222" t="s">
        <v>1153</v>
      </c>
      <c r="AE222" t="s">
        <v>1154</v>
      </c>
      <c r="AG222">
        <v>47</v>
      </c>
      <c r="AH222" t="s">
        <v>1155</v>
      </c>
      <c r="AI222" t="s">
        <v>1156</v>
      </c>
      <c r="AJ222" t="s">
        <v>1157</v>
      </c>
      <c r="AK222" t="s">
        <v>84</v>
      </c>
      <c r="AL222" t="s">
        <v>1158</v>
      </c>
      <c r="AM222">
        <f>SUM( 13/2 )</f>
        <v>6.5</v>
      </c>
    </row>
    <row r="223" spans="1:39" x14ac:dyDescent="0.25">
      <c r="A223">
        <v>45080136</v>
      </c>
      <c r="B223" t="s">
        <v>942</v>
      </c>
      <c r="C223" s="4">
        <v>45080</v>
      </c>
      <c r="D223" s="5">
        <v>0.70138888888888884</v>
      </c>
      <c r="E223" t="s">
        <v>1132</v>
      </c>
      <c r="G223">
        <v>6</v>
      </c>
      <c r="H223" t="s">
        <v>40</v>
      </c>
      <c r="I223">
        <v>3664</v>
      </c>
      <c r="J223">
        <v>6</v>
      </c>
      <c r="K223" t="s">
        <v>1018</v>
      </c>
      <c r="L223">
        <v>1101</v>
      </c>
      <c r="M223" t="s">
        <v>1019</v>
      </c>
      <c r="N223">
        <v>55</v>
      </c>
      <c r="O223" t="s">
        <v>1133</v>
      </c>
      <c r="P223">
        <v>59.16</v>
      </c>
      <c r="Q223" t="s">
        <v>53</v>
      </c>
      <c r="R223" t="s">
        <v>120</v>
      </c>
      <c r="S223">
        <v>6.9</v>
      </c>
      <c r="T223">
        <v>2</v>
      </c>
      <c r="U223" t="s">
        <v>1137</v>
      </c>
      <c r="V223" t="s">
        <v>53</v>
      </c>
      <c r="W223">
        <v>2.75</v>
      </c>
      <c r="X223">
        <v>5</v>
      </c>
      <c r="Y223">
        <v>9</v>
      </c>
      <c r="Z223">
        <v>10</v>
      </c>
      <c r="AA223">
        <v>136</v>
      </c>
      <c r="AB223" t="s">
        <v>66</v>
      </c>
      <c r="AC223" t="s">
        <v>73</v>
      </c>
      <c r="AD223" t="s">
        <v>970</v>
      </c>
      <c r="AE223" t="s">
        <v>971</v>
      </c>
      <c r="AG223">
        <v>56</v>
      </c>
      <c r="AH223" t="s">
        <v>1138</v>
      </c>
      <c r="AI223" t="s">
        <v>1139</v>
      </c>
      <c r="AJ223" t="s">
        <v>161</v>
      </c>
      <c r="AK223" t="s">
        <v>111</v>
      </c>
      <c r="AL223" t="s">
        <v>59</v>
      </c>
      <c r="AM223">
        <f>SUM( 7/2 )</f>
        <v>3.5</v>
      </c>
    </row>
    <row r="224" spans="1:39" x14ac:dyDescent="0.25">
      <c r="A224">
        <v>45080137</v>
      </c>
      <c r="B224" t="s">
        <v>1159</v>
      </c>
      <c r="C224" s="4">
        <v>45080</v>
      </c>
      <c r="D224" s="5">
        <v>0.73958333333333337</v>
      </c>
      <c r="E224" t="s">
        <v>1160</v>
      </c>
      <c r="F224" t="s">
        <v>39</v>
      </c>
      <c r="G224">
        <v>4</v>
      </c>
      <c r="H224" t="s">
        <v>40</v>
      </c>
      <c r="I224">
        <v>4357</v>
      </c>
      <c r="J224">
        <v>3</v>
      </c>
      <c r="K224" t="s">
        <v>1161</v>
      </c>
      <c r="L224">
        <v>3590</v>
      </c>
      <c r="M224" t="s">
        <v>1162</v>
      </c>
      <c r="O224" t="s">
        <v>1163</v>
      </c>
      <c r="P224">
        <v>232.5</v>
      </c>
      <c r="Q224" t="s">
        <v>41</v>
      </c>
      <c r="S224">
        <v>0</v>
      </c>
      <c r="T224">
        <v>4</v>
      </c>
      <c r="U224" t="s">
        <v>1174</v>
      </c>
      <c r="W224">
        <v>0.83333333333333304</v>
      </c>
      <c r="X224">
        <v>4</v>
      </c>
      <c r="Y224">
        <v>10</v>
      </c>
      <c r="Z224">
        <v>10</v>
      </c>
      <c r="AA224">
        <v>150</v>
      </c>
      <c r="AB224" t="s">
        <v>42</v>
      </c>
      <c r="AC224" t="s">
        <v>88</v>
      </c>
      <c r="AD224" t="s">
        <v>1175</v>
      </c>
      <c r="AE224" t="s">
        <v>1176</v>
      </c>
      <c r="AG224">
        <v>110</v>
      </c>
      <c r="AH224" t="s">
        <v>1177</v>
      </c>
      <c r="AI224" t="s">
        <v>1178</v>
      </c>
      <c r="AJ224" t="s">
        <v>65</v>
      </c>
      <c r="AK224" t="s">
        <v>44</v>
      </c>
      <c r="AL224" t="s">
        <v>45</v>
      </c>
      <c r="AM224">
        <f>SUM( 7/4 )</f>
        <v>1.75</v>
      </c>
    </row>
    <row r="225" spans="1:39" x14ac:dyDescent="0.25">
      <c r="A225">
        <v>45080137</v>
      </c>
      <c r="B225" t="s">
        <v>1159</v>
      </c>
      <c r="C225" s="4">
        <v>45080</v>
      </c>
      <c r="D225" s="5">
        <v>0.73958333333333337</v>
      </c>
      <c r="E225" t="s">
        <v>1160</v>
      </c>
      <c r="F225" t="s">
        <v>39</v>
      </c>
      <c r="G225">
        <v>4</v>
      </c>
      <c r="H225" t="s">
        <v>40</v>
      </c>
      <c r="I225">
        <v>4357</v>
      </c>
      <c r="J225">
        <v>3</v>
      </c>
      <c r="K225" t="s">
        <v>1161</v>
      </c>
      <c r="L225">
        <v>3590</v>
      </c>
      <c r="M225" t="s">
        <v>1162</v>
      </c>
      <c r="O225" t="s">
        <v>1163</v>
      </c>
      <c r="P225">
        <v>232.5</v>
      </c>
      <c r="Q225" t="s">
        <v>60</v>
      </c>
      <c r="R225" t="s">
        <v>87</v>
      </c>
      <c r="S225">
        <v>1.5</v>
      </c>
      <c r="T225">
        <v>1</v>
      </c>
      <c r="U225" t="s">
        <v>1164</v>
      </c>
      <c r="W225">
        <v>1.625</v>
      </c>
      <c r="X225">
        <v>6</v>
      </c>
      <c r="Y225">
        <v>11</v>
      </c>
      <c r="Z225">
        <v>8</v>
      </c>
      <c r="AA225">
        <v>162</v>
      </c>
      <c r="AB225" t="s">
        <v>66</v>
      </c>
      <c r="AC225" t="s">
        <v>890</v>
      </c>
      <c r="AD225" t="s">
        <v>1165</v>
      </c>
      <c r="AE225" t="s">
        <v>1166</v>
      </c>
      <c r="AG225">
        <v>111</v>
      </c>
      <c r="AH225" t="s">
        <v>1167</v>
      </c>
      <c r="AI225" t="s">
        <v>1168</v>
      </c>
      <c r="AJ225" t="s">
        <v>53</v>
      </c>
      <c r="AK225" t="s">
        <v>101</v>
      </c>
      <c r="AL225" t="s">
        <v>139</v>
      </c>
      <c r="AM225">
        <f>SUM( 9/4 )</f>
        <v>2.25</v>
      </c>
    </row>
    <row r="226" spans="1:39" x14ac:dyDescent="0.25">
      <c r="A226">
        <v>45080137</v>
      </c>
      <c r="B226" t="s">
        <v>1159</v>
      </c>
      <c r="C226" s="4">
        <v>45080</v>
      </c>
      <c r="D226" s="5">
        <v>0.73958333333333337</v>
      </c>
      <c r="E226" t="s">
        <v>1160</v>
      </c>
      <c r="F226" t="s">
        <v>39</v>
      </c>
      <c r="G226">
        <v>4</v>
      </c>
      <c r="H226" t="s">
        <v>40</v>
      </c>
      <c r="I226">
        <v>4357</v>
      </c>
      <c r="J226">
        <v>3</v>
      </c>
      <c r="K226" t="s">
        <v>1161</v>
      </c>
      <c r="L226">
        <v>3590</v>
      </c>
      <c r="M226" t="s">
        <v>1162</v>
      </c>
      <c r="O226" t="s">
        <v>1163</v>
      </c>
      <c r="P226">
        <v>232.5</v>
      </c>
      <c r="Q226" t="s">
        <v>56</v>
      </c>
      <c r="R226" t="s">
        <v>60</v>
      </c>
      <c r="S226">
        <v>3.5</v>
      </c>
      <c r="T226">
        <v>2</v>
      </c>
      <c r="U226" t="s">
        <v>1169</v>
      </c>
      <c r="W226">
        <v>5.5</v>
      </c>
      <c r="X226">
        <v>6</v>
      </c>
      <c r="Y226">
        <v>11</v>
      </c>
      <c r="Z226">
        <v>8</v>
      </c>
      <c r="AA226">
        <v>162</v>
      </c>
      <c r="AD226" t="s">
        <v>1170</v>
      </c>
      <c r="AE226" t="s">
        <v>1171</v>
      </c>
      <c r="AH226" t="s">
        <v>1172</v>
      </c>
      <c r="AI226" t="s">
        <v>1173</v>
      </c>
      <c r="AJ226" t="s">
        <v>146</v>
      </c>
      <c r="AK226" t="s">
        <v>44</v>
      </c>
      <c r="AL226" t="s">
        <v>119</v>
      </c>
      <c r="AM226">
        <f>SUM( 4/1 )</f>
        <v>4</v>
      </c>
    </row>
    <row r="227" spans="1:39" x14ac:dyDescent="0.25">
      <c r="A227">
        <v>45080138</v>
      </c>
      <c r="B227" t="s">
        <v>1159</v>
      </c>
      <c r="C227" s="4">
        <v>45080</v>
      </c>
      <c r="D227" s="5">
        <v>0.76041666666666663</v>
      </c>
      <c r="E227" t="s">
        <v>1179</v>
      </c>
      <c r="F227" t="s">
        <v>93</v>
      </c>
      <c r="G227">
        <v>4</v>
      </c>
      <c r="H227" t="s">
        <v>94</v>
      </c>
      <c r="I227">
        <v>4832</v>
      </c>
      <c r="J227">
        <v>4</v>
      </c>
      <c r="K227" t="s">
        <v>1180</v>
      </c>
      <c r="L227">
        <v>4605</v>
      </c>
      <c r="M227" t="s">
        <v>1162</v>
      </c>
      <c r="N227">
        <v>115</v>
      </c>
      <c r="O227" t="s">
        <v>1181</v>
      </c>
      <c r="P227">
        <v>304.8</v>
      </c>
      <c r="Q227" t="s">
        <v>41</v>
      </c>
      <c r="S227">
        <v>0</v>
      </c>
      <c r="T227">
        <v>4</v>
      </c>
      <c r="U227" t="s">
        <v>1195</v>
      </c>
      <c r="W227">
        <v>4.5</v>
      </c>
      <c r="X227">
        <v>7</v>
      </c>
      <c r="Y227">
        <v>11</v>
      </c>
      <c r="Z227">
        <v>2</v>
      </c>
      <c r="AA227">
        <v>156</v>
      </c>
      <c r="AC227" t="s">
        <v>39</v>
      </c>
      <c r="AD227" t="s">
        <v>1196</v>
      </c>
      <c r="AE227" t="s">
        <v>1197</v>
      </c>
      <c r="AG227">
        <v>104</v>
      </c>
      <c r="AH227" t="s">
        <v>1198</v>
      </c>
      <c r="AI227" t="s">
        <v>1199</v>
      </c>
      <c r="AJ227" t="s">
        <v>125</v>
      </c>
      <c r="AK227" t="s">
        <v>44</v>
      </c>
      <c r="AL227" t="s">
        <v>717</v>
      </c>
      <c r="AM227">
        <f>SUM( 13/8 )</f>
        <v>1.625</v>
      </c>
    </row>
    <row r="228" spans="1:39" x14ac:dyDescent="0.25">
      <c r="A228">
        <v>45080138</v>
      </c>
      <c r="B228" t="s">
        <v>1159</v>
      </c>
      <c r="C228" s="4">
        <v>45080</v>
      </c>
      <c r="D228" s="5">
        <v>0.76041666666666663</v>
      </c>
      <c r="E228" t="s">
        <v>1179</v>
      </c>
      <c r="F228" t="s">
        <v>93</v>
      </c>
      <c r="G228">
        <v>4</v>
      </c>
      <c r="H228" t="s">
        <v>94</v>
      </c>
      <c r="I228">
        <v>4832</v>
      </c>
      <c r="J228">
        <v>4</v>
      </c>
      <c r="K228" t="s">
        <v>1180</v>
      </c>
      <c r="L228">
        <v>4605</v>
      </c>
      <c r="M228" t="s">
        <v>1162</v>
      </c>
      <c r="N228">
        <v>115</v>
      </c>
      <c r="O228" t="s">
        <v>1181</v>
      </c>
      <c r="P228">
        <v>304.8</v>
      </c>
      <c r="Q228" t="s">
        <v>60</v>
      </c>
      <c r="R228" t="s">
        <v>146</v>
      </c>
      <c r="S228">
        <v>17</v>
      </c>
      <c r="T228">
        <v>1</v>
      </c>
      <c r="U228" t="s">
        <v>1182</v>
      </c>
      <c r="W228">
        <v>5.5</v>
      </c>
      <c r="X228">
        <v>9</v>
      </c>
      <c r="Y228">
        <v>11</v>
      </c>
      <c r="Z228">
        <v>13</v>
      </c>
      <c r="AA228">
        <v>167</v>
      </c>
      <c r="AD228" t="s">
        <v>1183</v>
      </c>
      <c r="AE228" t="s">
        <v>1184</v>
      </c>
      <c r="AG228">
        <v>115</v>
      </c>
      <c r="AH228" t="s">
        <v>1185</v>
      </c>
      <c r="AI228" t="s">
        <v>1186</v>
      </c>
      <c r="AJ228" t="s">
        <v>156</v>
      </c>
      <c r="AK228" t="s">
        <v>111</v>
      </c>
      <c r="AL228" t="s">
        <v>150</v>
      </c>
      <c r="AM228">
        <f>SUM( 9/2 )</f>
        <v>4.5</v>
      </c>
    </row>
    <row r="229" spans="1:39" x14ac:dyDescent="0.25">
      <c r="A229">
        <v>45080138</v>
      </c>
      <c r="B229" t="s">
        <v>1159</v>
      </c>
      <c r="C229" s="4">
        <v>45080</v>
      </c>
      <c r="D229" s="5">
        <v>0.76041666666666663</v>
      </c>
      <c r="E229" t="s">
        <v>1179</v>
      </c>
      <c r="F229" t="s">
        <v>93</v>
      </c>
      <c r="G229">
        <v>4</v>
      </c>
      <c r="H229" t="s">
        <v>94</v>
      </c>
      <c r="I229">
        <v>4832</v>
      </c>
      <c r="J229">
        <v>4</v>
      </c>
      <c r="K229" t="s">
        <v>1180</v>
      </c>
      <c r="L229">
        <v>4605</v>
      </c>
      <c r="M229" t="s">
        <v>1162</v>
      </c>
      <c r="N229">
        <v>115</v>
      </c>
      <c r="O229" t="s">
        <v>1181</v>
      </c>
      <c r="P229">
        <v>304.8</v>
      </c>
      <c r="Q229" t="s">
        <v>56</v>
      </c>
      <c r="R229" t="s">
        <v>1190</v>
      </c>
      <c r="S229">
        <v>23.5</v>
      </c>
      <c r="T229">
        <v>3</v>
      </c>
      <c r="U229" t="s">
        <v>1191</v>
      </c>
      <c r="W229">
        <v>1.1000000000000001</v>
      </c>
      <c r="X229">
        <v>8</v>
      </c>
      <c r="Y229">
        <v>11</v>
      </c>
      <c r="Z229">
        <v>4</v>
      </c>
      <c r="AA229">
        <v>158</v>
      </c>
      <c r="AB229" t="s">
        <v>42</v>
      </c>
      <c r="AD229" t="s">
        <v>1192</v>
      </c>
      <c r="AE229" t="s">
        <v>1176</v>
      </c>
      <c r="AG229">
        <v>106</v>
      </c>
      <c r="AH229" t="s">
        <v>1193</v>
      </c>
      <c r="AI229" t="s">
        <v>1194</v>
      </c>
      <c r="AJ229" t="s">
        <v>146</v>
      </c>
      <c r="AK229" t="s">
        <v>122</v>
      </c>
      <c r="AL229" t="s">
        <v>119</v>
      </c>
      <c r="AM229">
        <f>SUM( 4/1 )</f>
        <v>4</v>
      </c>
    </row>
    <row r="230" spans="1:39" x14ac:dyDescent="0.25">
      <c r="A230">
        <v>45080138</v>
      </c>
      <c r="B230" t="s">
        <v>1159</v>
      </c>
      <c r="C230" s="4">
        <v>45080</v>
      </c>
      <c r="D230" s="5">
        <v>0.76041666666666663</v>
      </c>
      <c r="E230" t="s">
        <v>1179</v>
      </c>
      <c r="F230" t="s">
        <v>93</v>
      </c>
      <c r="G230">
        <v>4</v>
      </c>
      <c r="H230" t="s">
        <v>94</v>
      </c>
      <c r="I230">
        <v>4832</v>
      </c>
      <c r="J230">
        <v>4</v>
      </c>
      <c r="K230" t="s">
        <v>1180</v>
      </c>
      <c r="L230">
        <v>4605</v>
      </c>
      <c r="M230" t="s">
        <v>1162</v>
      </c>
      <c r="N230">
        <v>115</v>
      </c>
      <c r="O230" t="s">
        <v>1181</v>
      </c>
      <c r="P230">
        <v>304.8</v>
      </c>
      <c r="Q230" t="s">
        <v>50</v>
      </c>
      <c r="R230" t="s">
        <v>728</v>
      </c>
      <c r="S230">
        <v>55.5</v>
      </c>
      <c r="T230">
        <v>2</v>
      </c>
      <c r="U230" t="s">
        <v>1187</v>
      </c>
      <c r="W230">
        <v>2.75</v>
      </c>
      <c r="X230">
        <v>6</v>
      </c>
      <c r="Y230">
        <v>11</v>
      </c>
      <c r="Z230">
        <v>7</v>
      </c>
      <c r="AA230">
        <v>161</v>
      </c>
      <c r="AB230" t="s">
        <v>66</v>
      </c>
      <c r="AC230" t="s">
        <v>79</v>
      </c>
      <c r="AD230" t="s">
        <v>1165</v>
      </c>
      <c r="AE230" t="s">
        <v>1166</v>
      </c>
      <c r="AG230">
        <v>109</v>
      </c>
      <c r="AH230" t="s">
        <v>1188</v>
      </c>
      <c r="AI230" t="s">
        <v>1189</v>
      </c>
      <c r="AJ230" t="s">
        <v>47</v>
      </c>
      <c r="AK230" t="s">
        <v>44</v>
      </c>
      <c r="AL230" t="s">
        <v>95</v>
      </c>
      <c r="AM230">
        <f>SUM( 2/1 )</f>
        <v>2</v>
      </c>
    </row>
    <row r="231" spans="1:39" x14ac:dyDescent="0.25">
      <c r="A231">
        <v>45080139</v>
      </c>
      <c r="B231" t="s">
        <v>1159</v>
      </c>
      <c r="C231" s="4">
        <v>45080</v>
      </c>
      <c r="D231" s="5">
        <v>0.78472222222222221</v>
      </c>
      <c r="E231" t="s">
        <v>1200</v>
      </c>
      <c r="F231" t="s">
        <v>39</v>
      </c>
      <c r="G231">
        <v>3</v>
      </c>
      <c r="H231" t="s">
        <v>40</v>
      </c>
      <c r="I231">
        <v>6680</v>
      </c>
      <c r="J231">
        <v>4</v>
      </c>
      <c r="K231" t="s">
        <v>1201</v>
      </c>
      <c r="L231">
        <v>5803</v>
      </c>
      <c r="M231" t="s">
        <v>1162</v>
      </c>
      <c r="N231">
        <v>130</v>
      </c>
      <c r="O231" t="s">
        <v>1202</v>
      </c>
      <c r="P231">
        <v>400</v>
      </c>
      <c r="Q231" t="s">
        <v>41</v>
      </c>
      <c r="S231">
        <v>0</v>
      </c>
      <c r="T231">
        <v>1</v>
      </c>
      <c r="U231" t="s">
        <v>1203</v>
      </c>
      <c r="W231">
        <v>1.5</v>
      </c>
      <c r="X231">
        <v>8</v>
      </c>
      <c r="Y231">
        <v>12</v>
      </c>
      <c r="Z231">
        <v>0</v>
      </c>
      <c r="AA231">
        <v>168</v>
      </c>
      <c r="AB231" t="s">
        <v>42</v>
      </c>
      <c r="AD231" t="s">
        <v>1204</v>
      </c>
      <c r="AE231" t="s">
        <v>1205</v>
      </c>
      <c r="AG231">
        <v>122</v>
      </c>
      <c r="AH231" t="s">
        <v>1206</v>
      </c>
      <c r="AI231" t="s">
        <v>1207</v>
      </c>
      <c r="AJ231" t="s">
        <v>77</v>
      </c>
      <c r="AK231" t="s">
        <v>111</v>
      </c>
      <c r="AL231" t="s">
        <v>59</v>
      </c>
      <c r="AM231">
        <f>SUM( 7/2 )</f>
        <v>3.5</v>
      </c>
    </row>
    <row r="232" spans="1:39" x14ac:dyDescent="0.25">
      <c r="A232">
        <v>45080139</v>
      </c>
      <c r="B232" t="s">
        <v>1159</v>
      </c>
      <c r="C232" s="4">
        <v>45080</v>
      </c>
      <c r="D232" s="5">
        <v>0.78472222222222221</v>
      </c>
      <c r="E232" t="s">
        <v>1200</v>
      </c>
      <c r="F232" t="s">
        <v>39</v>
      </c>
      <c r="G232">
        <v>3</v>
      </c>
      <c r="H232" t="s">
        <v>40</v>
      </c>
      <c r="I232">
        <v>6680</v>
      </c>
      <c r="J232">
        <v>4</v>
      </c>
      <c r="K232" t="s">
        <v>1201</v>
      </c>
      <c r="L232">
        <v>5803</v>
      </c>
      <c r="M232" t="s">
        <v>1162</v>
      </c>
      <c r="N232">
        <v>130</v>
      </c>
      <c r="O232" t="s">
        <v>1202</v>
      </c>
      <c r="P232">
        <v>400</v>
      </c>
      <c r="Q232" t="s">
        <v>60</v>
      </c>
      <c r="R232" t="s">
        <v>86</v>
      </c>
      <c r="S232">
        <v>9</v>
      </c>
      <c r="T232">
        <v>5</v>
      </c>
      <c r="U232" t="s">
        <v>1218</v>
      </c>
      <c r="W232">
        <v>3.5</v>
      </c>
      <c r="X232">
        <v>8</v>
      </c>
      <c r="Y232">
        <v>10</v>
      </c>
      <c r="Z232">
        <v>13</v>
      </c>
      <c r="AA232">
        <v>153</v>
      </c>
      <c r="AC232" t="s">
        <v>62</v>
      </c>
      <c r="AD232" t="s">
        <v>1219</v>
      </c>
      <c r="AE232" t="s">
        <v>1220</v>
      </c>
      <c r="AG232">
        <v>107</v>
      </c>
      <c r="AH232" t="s">
        <v>1221</v>
      </c>
      <c r="AI232" t="s">
        <v>1222</v>
      </c>
      <c r="AJ232" t="s">
        <v>1223</v>
      </c>
      <c r="AK232" t="s">
        <v>44</v>
      </c>
      <c r="AL232" t="s">
        <v>106</v>
      </c>
      <c r="AM232">
        <f>SUM( 5/1 )</f>
        <v>5</v>
      </c>
    </row>
    <row r="233" spans="1:39" x14ac:dyDescent="0.25">
      <c r="A233">
        <v>45080139</v>
      </c>
      <c r="B233" t="s">
        <v>1159</v>
      </c>
      <c r="C233" s="4">
        <v>45080</v>
      </c>
      <c r="D233" s="5">
        <v>0.78472222222222221</v>
      </c>
      <c r="E233" t="s">
        <v>1200</v>
      </c>
      <c r="F233" t="s">
        <v>39</v>
      </c>
      <c r="G233">
        <v>3</v>
      </c>
      <c r="H233" t="s">
        <v>40</v>
      </c>
      <c r="I233">
        <v>6680</v>
      </c>
      <c r="J233">
        <v>4</v>
      </c>
      <c r="K233" t="s">
        <v>1201</v>
      </c>
      <c r="L233">
        <v>5803</v>
      </c>
      <c r="M233" t="s">
        <v>1162</v>
      </c>
      <c r="N233">
        <v>130</v>
      </c>
      <c r="O233" t="s">
        <v>1202</v>
      </c>
      <c r="P233">
        <v>400</v>
      </c>
      <c r="Q233" t="s">
        <v>56</v>
      </c>
      <c r="R233" t="s">
        <v>54</v>
      </c>
      <c r="S233">
        <v>10.75</v>
      </c>
      <c r="T233">
        <v>4</v>
      </c>
      <c r="U233" t="s">
        <v>1212</v>
      </c>
      <c r="W233">
        <v>3</v>
      </c>
      <c r="X233">
        <v>7</v>
      </c>
      <c r="Y233">
        <v>11</v>
      </c>
      <c r="Z233">
        <v>2</v>
      </c>
      <c r="AA233">
        <v>156</v>
      </c>
      <c r="AB233" t="s">
        <v>66</v>
      </c>
      <c r="AD233" t="s">
        <v>1213</v>
      </c>
      <c r="AE233" t="s">
        <v>1214</v>
      </c>
      <c r="AG233">
        <v>110</v>
      </c>
      <c r="AH233" t="s">
        <v>1215</v>
      </c>
      <c r="AI233" t="s">
        <v>1216</v>
      </c>
      <c r="AJ233" t="s">
        <v>1217</v>
      </c>
      <c r="AK233" t="s">
        <v>122</v>
      </c>
      <c r="AL233" t="s">
        <v>106</v>
      </c>
      <c r="AM233">
        <f>SUM( 5/1 )</f>
        <v>5</v>
      </c>
    </row>
    <row r="234" spans="1:39" x14ac:dyDescent="0.25">
      <c r="A234">
        <v>45080139</v>
      </c>
      <c r="B234" t="s">
        <v>1159</v>
      </c>
      <c r="C234" s="4">
        <v>45080</v>
      </c>
      <c r="D234" s="5">
        <v>0.78472222222222221</v>
      </c>
      <c r="E234" t="s">
        <v>1200</v>
      </c>
      <c r="F234" t="s">
        <v>39</v>
      </c>
      <c r="G234">
        <v>3</v>
      </c>
      <c r="H234" t="s">
        <v>40</v>
      </c>
      <c r="I234">
        <v>6680</v>
      </c>
      <c r="J234">
        <v>4</v>
      </c>
      <c r="K234" t="s">
        <v>1201</v>
      </c>
      <c r="L234">
        <v>5803</v>
      </c>
      <c r="M234" t="s">
        <v>1162</v>
      </c>
      <c r="N234">
        <v>130</v>
      </c>
      <c r="O234" t="s">
        <v>1202</v>
      </c>
      <c r="P234">
        <v>400</v>
      </c>
      <c r="Q234" t="s">
        <v>50</v>
      </c>
      <c r="R234" t="s">
        <v>1208</v>
      </c>
      <c r="S234">
        <v>48.75</v>
      </c>
      <c r="T234">
        <v>3</v>
      </c>
      <c r="U234" t="s">
        <v>1209</v>
      </c>
      <c r="W234">
        <v>4</v>
      </c>
      <c r="X234">
        <v>7</v>
      </c>
      <c r="Y234">
        <v>11</v>
      </c>
      <c r="Z234">
        <v>2</v>
      </c>
      <c r="AA234">
        <v>156</v>
      </c>
      <c r="AC234" t="s">
        <v>113</v>
      </c>
      <c r="AD234" t="s">
        <v>1175</v>
      </c>
      <c r="AE234" t="s">
        <v>1176</v>
      </c>
      <c r="AG234">
        <v>110</v>
      </c>
      <c r="AH234" t="s">
        <v>1210</v>
      </c>
      <c r="AI234" t="s">
        <v>1211</v>
      </c>
      <c r="AJ234" t="s">
        <v>125</v>
      </c>
      <c r="AK234" t="s">
        <v>143</v>
      </c>
      <c r="AL234" t="s">
        <v>717</v>
      </c>
      <c r="AM234">
        <f>SUM( 13/8 )</f>
        <v>1.625</v>
      </c>
    </row>
    <row r="235" spans="1:39" x14ac:dyDescent="0.25">
      <c r="A235">
        <v>45080140</v>
      </c>
      <c r="B235" t="s">
        <v>1159</v>
      </c>
      <c r="C235" s="4">
        <v>45080</v>
      </c>
      <c r="D235" s="5">
        <v>0.80555555555555558</v>
      </c>
      <c r="E235" t="s">
        <v>1224</v>
      </c>
      <c r="F235" t="s">
        <v>93</v>
      </c>
      <c r="G235">
        <v>3</v>
      </c>
      <c r="H235" t="s">
        <v>94</v>
      </c>
      <c r="I235">
        <v>7209</v>
      </c>
      <c r="J235">
        <v>4</v>
      </c>
      <c r="K235" t="s">
        <v>1225</v>
      </c>
      <c r="L235">
        <v>3733</v>
      </c>
      <c r="M235" t="s">
        <v>1162</v>
      </c>
      <c r="N235">
        <v>125</v>
      </c>
      <c r="O235" t="s">
        <v>1226</v>
      </c>
      <c r="P235">
        <v>239.7</v>
      </c>
      <c r="Q235" t="s">
        <v>41</v>
      </c>
      <c r="S235">
        <v>0</v>
      </c>
      <c r="T235">
        <v>3</v>
      </c>
      <c r="U235" t="s">
        <v>1232</v>
      </c>
      <c r="W235">
        <v>2.75</v>
      </c>
      <c r="X235">
        <v>9</v>
      </c>
      <c r="Y235">
        <v>11</v>
      </c>
      <c r="Z235">
        <v>2</v>
      </c>
      <c r="AA235">
        <v>156</v>
      </c>
      <c r="AB235" t="s">
        <v>66</v>
      </c>
      <c r="AC235" t="s">
        <v>88</v>
      </c>
      <c r="AD235" t="s">
        <v>1233</v>
      </c>
      <c r="AE235" t="s">
        <v>1234</v>
      </c>
      <c r="AF235">
        <v>3</v>
      </c>
      <c r="AG235">
        <v>115</v>
      </c>
      <c r="AH235" t="s">
        <v>1235</v>
      </c>
      <c r="AI235" t="s">
        <v>1236</v>
      </c>
      <c r="AJ235" t="s">
        <v>136</v>
      </c>
      <c r="AK235" t="s">
        <v>101</v>
      </c>
      <c r="AL235" t="s">
        <v>59</v>
      </c>
      <c r="AM235">
        <f>SUM( 7/2 )</f>
        <v>3.5</v>
      </c>
    </row>
    <row r="236" spans="1:39" x14ac:dyDescent="0.25">
      <c r="A236">
        <v>45080140</v>
      </c>
      <c r="B236" t="s">
        <v>1159</v>
      </c>
      <c r="C236" s="4">
        <v>45080</v>
      </c>
      <c r="D236" s="5">
        <v>0.80555555555555558</v>
      </c>
      <c r="E236" t="s">
        <v>1224</v>
      </c>
      <c r="F236" t="s">
        <v>93</v>
      </c>
      <c r="G236">
        <v>3</v>
      </c>
      <c r="H236" t="s">
        <v>94</v>
      </c>
      <c r="I236">
        <v>7209</v>
      </c>
      <c r="J236">
        <v>4</v>
      </c>
      <c r="K236" t="s">
        <v>1225</v>
      </c>
      <c r="L236">
        <v>3733</v>
      </c>
      <c r="M236" t="s">
        <v>1162</v>
      </c>
      <c r="N236">
        <v>125</v>
      </c>
      <c r="O236" t="s">
        <v>1226</v>
      </c>
      <c r="P236">
        <v>239.7</v>
      </c>
      <c r="Q236" t="s">
        <v>60</v>
      </c>
      <c r="R236" t="s">
        <v>75</v>
      </c>
      <c r="S236">
        <v>0.5</v>
      </c>
      <c r="T236">
        <v>5</v>
      </c>
      <c r="U236" t="s">
        <v>1243</v>
      </c>
      <c r="W236">
        <v>1.875</v>
      </c>
      <c r="X236">
        <v>10</v>
      </c>
      <c r="Y236">
        <v>10</v>
      </c>
      <c r="Z236">
        <v>5</v>
      </c>
      <c r="AA236">
        <v>145</v>
      </c>
      <c r="AB236" t="s">
        <v>42</v>
      </c>
      <c r="AC236" t="s">
        <v>141</v>
      </c>
      <c r="AD236" t="s">
        <v>1244</v>
      </c>
      <c r="AE236" t="s">
        <v>1245</v>
      </c>
      <c r="AG236">
        <v>101</v>
      </c>
      <c r="AH236" t="s">
        <v>1246</v>
      </c>
      <c r="AI236" t="s">
        <v>1247</v>
      </c>
      <c r="AJ236" t="s">
        <v>161</v>
      </c>
      <c r="AK236" t="s">
        <v>111</v>
      </c>
      <c r="AL236" t="s">
        <v>64</v>
      </c>
      <c r="AM236">
        <f>SUM( 3/1 )</f>
        <v>3</v>
      </c>
    </row>
    <row r="237" spans="1:39" x14ac:dyDescent="0.25">
      <c r="A237">
        <v>45080140</v>
      </c>
      <c r="B237" t="s">
        <v>1159</v>
      </c>
      <c r="C237" s="4">
        <v>45080</v>
      </c>
      <c r="D237" s="5">
        <v>0.80555555555555558</v>
      </c>
      <c r="E237" t="s">
        <v>1224</v>
      </c>
      <c r="F237" t="s">
        <v>93</v>
      </c>
      <c r="G237">
        <v>3</v>
      </c>
      <c r="H237" t="s">
        <v>94</v>
      </c>
      <c r="I237">
        <v>7209</v>
      </c>
      <c r="J237">
        <v>4</v>
      </c>
      <c r="K237" t="s">
        <v>1225</v>
      </c>
      <c r="L237">
        <v>3733</v>
      </c>
      <c r="M237" t="s">
        <v>1162</v>
      </c>
      <c r="N237">
        <v>125</v>
      </c>
      <c r="O237" t="s">
        <v>1226</v>
      </c>
      <c r="P237">
        <v>239.7</v>
      </c>
      <c r="Q237" t="s">
        <v>56</v>
      </c>
      <c r="R237" t="s">
        <v>120</v>
      </c>
      <c r="S237">
        <v>0.7</v>
      </c>
      <c r="T237">
        <v>4</v>
      </c>
      <c r="U237" t="s">
        <v>1237</v>
      </c>
      <c r="W237">
        <v>3.5</v>
      </c>
      <c r="X237">
        <v>9</v>
      </c>
      <c r="Y237">
        <v>10</v>
      </c>
      <c r="Z237">
        <v>11</v>
      </c>
      <c r="AA237">
        <v>151</v>
      </c>
      <c r="AC237" t="s">
        <v>39</v>
      </c>
      <c r="AD237" t="s">
        <v>1238</v>
      </c>
      <c r="AE237" t="s">
        <v>1239</v>
      </c>
      <c r="AG237">
        <v>107</v>
      </c>
      <c r="AH237" t="s">
        <v>1240</v>
      </c>
      <c r="AI237" t="s">
        <v>1241</v>
      </c>
      <c r="AJ237" t="s">
        <v>1242</v>
      </c>
      <c r="AK237" t="s">
        <v>111</v>
      </c>
      <c r="AL237" t="s">
        <v>107</v>
      </c>
      <c r="AM237">
        <f>SUM( 5/2 )</f>
        <v>2.5</v>
      </c>
    </row>
    <row r="238" spans="1:39" x14ac:dyDescent="0.25">
      <c r="A238">
        <v>45080140</v>
      </c>
      <c r="B238" t="s">
        <v>1159</v>
      </c>
      <c r="C238" s="4">
        <v>45080</v>
      </c>
      <c r="D238" s="5">
        <v>0.80555555555555558</v>
      </c>
      <c r="E238" t="s">
        <v>1224</v>
      </c>
      <c r="F238" t="s">
        <v>93</v>
      </c>
      <c r="G238">
        <v>3</v>
      </c>
      <c r="H238" t="s">
        <v>94</v>
      </c>
      <c r="I238">
        <v>7209</v>
      </c>
      <c r="J238">
        <v>4</v>
      </c>
      <c r="K238" t="s">
        <v>1225</v>
      </c>
      <c r="L238">
        <v>3733</v>
      </c>
      <c r="M238" t="s">
        <v>1162</v>
      </c>
      <c r="N238">
        <v>125</v>
      </c>
      <c r="O238" t="s">
        <v>1226</v>
      </c>
      <c r="P238">
        <v>239.7</v>
      </c>
      <c r="Q238" t="s">
        <v>50</v>
      </c>
      <c r="R238" t="s">
        <v>114</v>
      </c>
      <c r="S238">
        <v>1.95</v>
      </c>
      <c r="T238">
        <v>2</v>
      </c>
      <c r="U238" t="s">
        <v>1227</v>
      </c>
      <c r="W238">
        <v>3</v>
      </c>
      <c r="X238">
        <v>6</v>
      </c>
      <c r="Y238">
        <v>12</v>
      </c>
      <c r="Z238">
        <v>0</v>
      </c>
      <c r="AA238">
        <v>168</v>
      </c>
      <c r="AC238" t="s">
        <v>886</v>
      </c>
      <c r="AD238" t="s">
        <v>1228</v>
      </c>
      <c r="AE238" t="s">
        <v>1229</v>
      </c>
      <c r="AG238">
        <v>124</v>
      </c>
      <c r="AH238" t="s">
        <v>1230</v>
      </c>
      <c r="AI238" t="s">
        <v>1231</v>
      </c>
      <c r="AJ238" t="s">
        <v>171</v>
      </c>
      <c r="AL238" t="s">
        <v>138</v>
      </c>
      <c r="AM238">
        <f>SUM( 6/1 )</f>
        <v>6</v>
      </c>
    </row>
    <row r="239" spans="1:39" x14ac:dyDescent="0.25">
      <c r="A239">
        <v>45080141</v>
      </c>
      <c r="B239" t="s">
        <v>1159</v>
      </c>
      <c r="C239" s="4">
        <v>45080</v>
      </c>
      <c r="D239" s="5">
        <v>0.82638888888888884</v>
      </c>
      <c r="E239" t="s">
        <v>1248</v>
      </c>
      <c r="F239" t="s">
        <v>39</v>
      </c>
      <c r="G239">
        <v>5</v>
      </c>
      <c r="H239" t="s">
        <v>40</v>
      </c>
      <c r="I239">
        <v>3776</v>
      </c>
      <c r="J239">
        <v>7</v>
      </c>
      <c r="K239" t="s">
        <v>1249</v>
      </c>
      <c r="L239">
        <v>4847</v>
      </c>
      <c r="M239" t="s">
        <v>1162</v>
      </c>
      <c r="N239">
        <v>105</v>
      </c>
      <c r="O239" t="s">
        <v>1250</v>
      </c>
      <c r="P239">
        <v>321.10000000000002</v>
      </c>
      <c r="Q239" t="s">
        <v>41</v>
      </c>
      <c r="S239">
        <v>0</v>
      </c>
      <c r="T239">
        <v>6</v>
      </c>
      <c r="U239" t="s">
        <v>1266</v>
      </c>
      <c r="W239">
        <v>2.25</v>
      </c>
      <c r="X239">
        <v>6</v>
      </c>
      <c r="Y239">
        <v>10</v>
      </c>
      <c r="Z239">
        <v>11</v>
      </c>
      <c r="AA239">
        <v>151</v>
      </c>
      <c r="AB239" t="s">
        <v>66</v>
      </c>
      <c r="AD239" t="s">
        <v>1170</v>
      </c>
      <c r="AE239" t="s">
        <v>1171</v>
      </c>
      <c r="AG239">
        <v>85</v>
      </c>
      <c r="AH239" t="s">
        <v>1267</v>
      </c>
      <c r="AI239" t="s">
        <v>1268</v>
      </c>
      <c r="AJ239" t="s">
        <v>158</v>
      </c>
      <c r="AL239" t="s">
        <v>117</v>
      </c>
      <c r="AM239">
        <f>SUM( 11/2 )</f>
        <v>5.5</v>
      </c>
    </row>
    <row r="240" spans="1:39" x14ac:dyDescent="0.25">
      <c r="A240">
        <v>45080141</v>
      </c>
      <c r="B240" t="s">
        <v>1159</v>
      </c>
      <c r="C240" s="4">
        <v>45080</v>
      </c>
      <c r="D240" s="5">
        <v>0.82638888888888884</v>
      </c>
      <c r="E240" t="s">
        <v>1248</v>
      </c>
      <c r="F240" t="s">
        <v>39</v>
      </c>
      <c r="G240">
        <v>5</v>
      </c>
      <c r="H240" t="s">
        <v>40</v>
      </c>
      <c r="I240">
        <v>3776</v>
      </c>
      <c r="J240">
        <v>7</v>
      </c>
      <c r="K240" t="s">
        <v>1249</v>
      </c>
      <c r="L240">
        <v>4847</v>
      </c>
      <c r="M240" t="s">
        <v>1162</v>
      </c>
      <c r="N240">
        <v>105</v>
      </c>
      <c r="O240" t="s">
        <v>1250</v>
      </c>
      <c r="P240">
        <v>321.10000000000002</v>
      </c>
      <c r="Q240" t="s">
        <v>60</v>
      </c>
      <c r="R240" t="s">
        <v>1269</v>
      </c>
      <c r="S240">
        <v>7.5</v>
      </c>
      <c r="T240">
        <v>7</v>
      </c>
      <c r="U240" t="s">
        <v>1270</v>
      </c>
      <c r="W240">
        <v>14</v>
      </c>
      <c r="X240">
        <v>5</v>
      </c>
      <c r="Y240">
        <v>10</v>
      </c>
      <c r="Z240">
        <v>6</v>
      </c>
      <c r="AA240">
        <v>146</v>
      </c>
      <c r="AD240" t="s">
        <v>1183</v>
      </c>
      <c r="AE240" t="s">
        <v>1184</v>
      </c>
      <c r="AG240">
        <v>80</v>
      </c>
      <c r="AH240" t="s">
        <v>1271</v>
      </c>
      <c r="AI240" t="s">
        <v>1272</v>
      </c>
      <c r="AJ240" t="s">
        <v>65</v>
      </c>
      <c r="AL240" t="s">
        <v>112</v>
      </c>
      <c r="AM240">
        <f>SUM( 14/1 )</f>
        <v>14</v>
      </c>
    </row>
    <row r="241" spans="1:39" x14ac:dyDescent="0.25">
      <c r="A241">
        <v>45080141</v>
      </c>
      <c r="B241" t="s">
        <v>1159</v>
      </c>
      <c r="C241" s="4">
        <v>45080</v>
      </c>
      <c r="D241" s="5">
        <v>0.82638888888888884</v>
      </c>
      <c r="E241" t="s">
        <v>1248</v>
      </c>
      <c r="F241" t="s">
        <v>39</v>
      </c>
      <c r="G241">
        <v>5</v>
      </c>
      <c r="H241" t="s">
        <v>40</v>
      </c>
      <c r="I241">
        <v>3776</v>
      </c>
      <c r="J241">
        <v>7</v>
      </c>
      <c r="K241" t="s">
        <v>1249</v>
      </c>
      <c r="L241">
        <v>4847</v>
      </c>
      <c r="M241" t="s">
        <v>1162</v>
      </c>
      <c r="N241">
        <v>105</v>
      </c>
      <c r="O241" t="s">
        <v>1250</v>
      </c>
      <c r="P241">
        <v>321.10000000000002</v>
      </c>
      <c r="Q241" t="s">
        <v>56</v>
      </c>
      <c r="R241" t="s">
        <v>147</v>
      </c>
      <c r="S241">
        <v>10.75</v>
      </c>
      <c r="T241">
        <v>2</v>
      </c>
      <c r="U241" t="s">
        <v>1251</v>
      </c>
      <c r="W241">
        <v>1.625</v>
      </c>
      <c r="X241">
        <v>6</v>
      </c>
      <c r="Y241">
        <v>11</v>
      </c>
      <c r="Z241">
        <v>13</v>
      </c>
      <c r="AA241">
        <v>167</v>
      </c>
      <c r="AB241" t="s">
        <v>42</v>
      </c>
      <c r="AD241" t="s">
        <v>1192</v>
      </c>
      <c r="AE241" t="s">
        <v>1176</v>
      </c>
      <c r="AG241">
        <v>101</v>
      </c>
      <c r="AH241" t="s">
        <v>1252</v>
      </c>
      <c r="AI241" t="s">
        <v>1253</v>
      </c>
      <c r="AJ241" t="s">
        <v>53</v>
      </c>
      <c r="AK241" t="s">
        <v>111</v>
      </c>
      <c r="AL241" t="s">
        <v>95</v>
      </c>
      <c r="AM241">
        <f>SUM( 2/1 )</f>
        <v>2</v>
      </c>
    </row>
    <row r="242" spans="1:39" x14ac:dyDescent="0.25">
      <c r="A242">
        <v>45080141</v>
      </c>
      <c r="B242" t="s">
        <v>1159</v>
      </c>
      <c r="C242" s="4">
        <v>45080</v>
      </c>
      <c r="D242" s="5">
        <v>0.82638888888888884</v>
      </c>
      <c r="E242" t="s">
        <v>1248</v>
      </c>
      <c r="F242" t="s">
        <v>39</v>
      </c>
      <c r="G242">
        <v>5</v>
      </c>
      <c r="H242" t="s">
        <v>40</v>
      </c>
      <c r="I242">
        <v>3776</v>
      </c>
      <c r="J242">
        <v>7</v>
      </c>
      <c r="K242" t="s">
        <v>1249</v>
      </c>
      <c r="L242">
        <v>4847</v>
      </c>
      <c r="M242" t="s">
        <v>1162</v>
      </c>
      <c r="N242">
        <v>105</v>
      </c>
      <c r="O242" t="s">
        <v>1250</v>
      </c>
      <c r="P242">
        <v>321.10000000000002</v>
      </c>
      <c r="Q242" t="s">
        <v>50</v>
      </c>
      <c r="R242" t="s">
        <v>53</v>
      </c>
      <c r="S242">
        <v>16.75</v>
      </c>
      <c r="T242">
        <v>3</v>
      </c>
      <c r="U242" t="s">
        <v>1254</v>
      </c>
      <c r="W242">
        <v>12</v>
      </c>
      <c r="X242">
        <v>7</v>
      </c>
      <c r="Y242">
        <v>11</v>
      </c>
      <c r="Z242">
        <v>6</v>
      </c>
      <c r="AA242">
        <v>160</v>
      </c>
      <c r="AD242" t="s">
        <v>1165</v>
      </c>
      <c r="AE242" t="s">
        <v>1166</v>
      </c>
      <c r="AG242">
        <v>94</v>
      </c>
      <c r="AH242" t="s">
        <v>1255</v>
      </c>
      <c r="AI242" t="s">
        <v>1256</v>
      </c>
      <c r="AJ242" t="s">
        <v>146</v>
      </c>
      <c r="AL242" t="s">
        <v>78</v>
      </c>
      <c r="AM242">
        <f>SUM( 10/1 )</f>
        <v>10</v>
      </c>
    </row>
    <row r="243" spans="1:39" x14ac:dyDescent="0.25">
      <c r="A243">
        <v>45080141</v>
      </c>
      <c r="B243" t="s">
        <v>1159</v>
      </c>
      <c r="C243" s="4">
        <v>45080</v>
      </c>
      <c r="D243" s="5">
        <v>0.82638888888888884</v>
      </c>
      <c r="E243" t="s">
        <v>1248</v>
      </c>
      <c r="F243" t="s">
        <v>39</v>
      </c>
      <c r="G243">
        <v>5</v>
      </c>
      <c r="H243" t="s">
        <v>40</v>
      </c>
      <c r="I243">
        <v>3776</v>
      </c>
      <c r="J243">
        <v>7</v>
      </c>
      <c r="K243" t="s">
        <v>1249</v>
      </c>
      <c r="L243">
        <v>4847</v>
      </c>
      <c r="M243" t="s">
        <v>1162</v>
      </c>
      <c r="N243">
        <v>105</v>
      </c>
      <c r="O243" t="s">
        <v>1250</v>
      </c>
      <c r="P243">
        <v>321.10000000000002</v>
      </c>
      <c r="Q243" t="s">
        <v>61</v>
      </c>
      <c r="R243" t="s">
        <v>54</v>
      </c>
      <c r="S243">
        <v>18.5</v>
      </c>
      <c r="T243">
        <v>5</v>
      </c>
      <c r="U243" t="s">
        <v>1262</v>
      </c>
      <c r="W243">
        <v>4.5</v>
      </c>
      <c r="X243">
        <v>6</v>
      </c>
      <c r="Y243">
        <v>11</v>
      </c>
      <c r="Z243">
        <v>0</v>
      </c>
      <c r="AA243">
        <v>154</v>
      </c>
      <c r="AD243" t="s">
        <v>1263</v>
      </c>
      <c r="AE243" t="s">
        <v>1214</v>
      </c>
      <c r="AG243">
        <v>88</v>
      </c>
      <c r="AH243" t="s">
        <v>1264</v>
      </c>
      <c r="AI243" t="s">
        <v>1265</v>
      </c>
      <c r="AJ243" t="s">
        <v>146</v>
      </c>
      <c r="AL243" t="s">
        <v>85</v>
      </c>
      <c r="AM243">
        <f>SUM( 7/1 )</f>
        <v>7</v>
      </c>
    </row>
    <row r="244" spans="1:39" x14ac:dyDescent="0.25">
      <c r="A244">
        <v>45080141</v>
      </c>
      <c r="B244" t="s">
        <v>1159</v>
      </c>
      <c r="C244" s="4">
        <v>45080</v>
      </c>
      <c r="D244" s="5">
        <v>0.82638888888888884</v>
      </c>
      <c r="E244" t="s">
        <v>1248</v>
      </c>
      <c r="F244" t="s">
        <v>39</v>
      </c>
      <c r="G244">
        <v>5</v>
      </c>
      <c r="H244" t="s">
        <v>40</v>
      </c>
      <c r="I244">
        <v>3776</v>
      </c>
      <c r="J244">
        <v>7</v>
      </c>
      <c r="K244" t="s">
        <v>1249</v>
      </c>
      <c r="L244">
        <v>4847</v>
      </c>
      <c r="M244" t="s">
        <v>1162</v>
      </c>
      <c r="N244">
        <v>105</v>
      </c>
      <c r="O244" t="s">
        <v>1250</v>
      </c>
      <c r="P244">
        <v>321.10000000000002</v>
      </c>
      <c r="Q244" t="s">
        <v>53</v>
      </c>
      <c r="R244" t="s">
        <v>125</v>
      </c>
      <c r="S244">
        <v>28.5</v>
      </c>
      <c r="T244">
        <v>4</v>
      </c>
      <c r="U244" t="s">
        <v>1257</v>
      </c>
      <c r="W244">
        <v>12</v>
      </c>
      <c r="X244">
        <v>7</v>
      </c>
      <c r="Y244">
        <v>11</v>
      </c>
      <c r="Z244">
        <v>3</v>
      </c>
      <c r="AA244">
        <v>157</v>
      </c>
      <c r="AC244" t="s">
        <v>73</v>
      </c>
      <c r="AD244" t="s">
        <v>1258</v>
      </c>
      <c r="AE244" t="s">
        <v>1259</v>
      </c>
      <c r="AG244">
        <v>91</v>
      </c>
      <c r="AH244" t="s">
        <v>1260</v>
      </c>
      <c r="AI244" t="s">
        <v>1261</v>
      </c>
      <c r="AJ244" t="s">
        <v>80</v>
      </c>
      <c r="AL244" t="s">
        <v>90</v>
      </c>
      <c r="AM244">
        <f>SUM( 12/1 )</f>
        <v>12</v>
      </c>
    </row>
    <row r="245" spans="1:39" x14ac:dyDescent="0.25">
      <c r="A245">
        <v>45080141</v>
      </c>
      <c r="B245" t="s">
        <v>1159</v>
      </c>
      <c r="C245" s="4">
        <v>45080</v>
      </c>
      <c r="D245" s="5">
        <v>0.82638888888888884</v>
      </c>
      <c r="E245" t="s">
        <v>1248</v>
      </c>
      <c r="F245" t="s">
        <v>39</v>
      </c>
      <c r="G245">
        <v>5</v>
      </c>
      <c r="H245" t="s">
        <v>40</v>
      </c>
      <c r="I245">
        <v>3776</v>
      </c>
      <c r="J245">
        <v>7</v>
      </c>
      <c r="K245" t="s">
        <v>1249</v>
      </c>
      <c r="L245">
        <v>4847</v>
      </c>
      <c r="M245" t="s">
        <v>1162</v>
      </c>
      <c r="N245">
        <v>105</v>
      </c>
      <c r="O245" t="s">
        <v>1250</v>
      </c>
      <c r="P245">
        <v>321.10000000000002</v>
      </c>
      <c r="Q245" t="s">
        <v>69</v>
      </c>
      <c r="T245">
        <v>8</v>
      </c>
      <c r="U245" t="s">
        <v>1273</v>
      </c>
      <c r="W245">
        <v>22</v>
      </c>
      <c r="X245">
        <v>11</v>
      </c>
      <c r="Y245">
        <v>10</v>
      </c>
      <c r="Z245">
        <v>0</v>
      </c>
      <c r="AA245">
        <v>140</v>
      </c>
      <c r="AC245" t="s">
        <v>88</v>
      </c>
      <c r="AD245" t="s">
        <v>1274</v>
      </c>
      <c r="AE245" t="s">
        <v>1275</v>
      </c>
      <c r="AF245">
        <v>5</v>
      </c>
      <c r="AG245">
        <v>79</v>
      </c>
      <c r="AH245" t="s">
        <v>1276</v>
      </c>
      <c r="AI245" t="s">
        <v>1277</v>
      </c>
      <c r="AJ245" t="s">
        <v>80</v>
      </c>
      <c r="AK245" t="s">
        <v>44</v>
      </c>
      <c r="AL245" t="s">
        <v>76</v>
      </c>
      <c r="AM245">
        <f>SUM( 25/1 )</f>
        <v>25</v>
      </c>
    </row>
    <row r="246" spans="1:39" x14ac:dyDescent="0.25">
      <c r="A246">
        <v>45080142</v>
      </c>
      <c r="B246" t="s">
        <v>1159</v>
      </c>
      <c r="C246" s="4">
        <v>45080</v>
      </c>
      <c r="D246" s="5">
        <v>0.84722222222222221</v>
      </c>
      <c r="E246" t="s">
        <v>1278</v>
      </c>
      <c r="F246" t="s">
        <v>93</v>
      </c>
      <c r="G246">
        <v>3</v>
      </c>
      <c r="H246" t="s">
        <v>94</v>
      </c>
      <c r="I246">
        <v>7209</v>
      </c>
      <c r="J246">
        <v>4</v>
      </c>
      <c r="K246" t="s">
        <v>1279</v>
      </c>
      <c r="L246">
        <v>6059</v>
      </c>
      <c r="M246" t="s">
        <v>1162</v>
      </c>
      <c r="N246">
        <v>130</v>
      </c>
      <c r="O246" t="s">
        <v>1280</v>
      </c>
      <c r="P246">
        <v>407.8</v>
      </c>
      <c r="Q246" t="s">
        <v>41</v>
      </c>
      <c r="S246">
        <v>0</v>
      </c>
      <c r="T246">
        <v>1</v>
      </c>
      <c r="U246" t="s">
        <v>1281</v>
      </c>
      <c r="W246">
        <v>1.25</v>
      </c>
      <c r="X246">
        <v>8</v>
      </c>
      <c r="Y246">
        <v>12</v>
      </c>
      <c r="Z246">
        <v>3</v>
      </c>
      <c r="AA246">
        <v>171</v>
      </c>
      <c r="AB246" t="s">
        <v>42</v>
      </c>
      <c r="AD246" t="s">
        <v>1183</v>
      </c>
      <c r="AE246" t="s">
        <v>1184</v>
      </c>
      <c r="AG246">
        <v>127</v>
      </c>
      <c r="AH246" t="s">
        <v>1282</v>
      </c>
      <c r="AI246" t="s">
        <v>1283</v>
      </c>
      <c r="AJ246" t="s">
        <v>56</v>
      </c>
      <c r="AL246" t="s">
        <v>1284</v>
      </c>
      <c r="AM246">
        <f>SUM( 6/4 )</f>
        <v>1.5</v>
      </c>
    </row>
    <row r="247" spans="1:39" x14ac:dyDescent="0.25">
      <c r="A247">
        <v>45080142</v>
      </c>
      <c r="B247" t="s">
        <v>1159</v>
      </c>
      <c r="C247" s="4">
        <v>45080</v>
      </c>
      <c r="D247" s="5">
        <v>0.84722222222222221</v>
      </c>
      <c r="E247" t="s">
        <v>1278</v>
      </c>
      <c r="F247" t="s">
        <v>93</v>
      </c>
      <c r="G247">
        <v>3</v>
      </c>
      <c r="H247" t="s">
        <v>94</v>
      </c>
      <c r="I247">
        <v>7209</v>
      </c>
      <c r="J247">
        <v>4</v>
      </c>
      <c r="K247" t="s">
        <v>1279</v>
      </c>
      <c r="L247">
        <v>6059</v>
      </c>
      <c r="M247" t="s">
        <v>1162</v>
      </c>
      <c r="N247">
        <v>130</v>
      </c>
      <c r="O247" t="s">
        <v>1280</v>
      </c>
      <c r="P247">
        <v>407.8</v>
      </c>
      <c r="Q247" t="s">
        <v>60</v>
      </c>
      <c r="R247" t="s">
        <v>54</v>
      </c>
      <c r="S247">
        <v>1.75</v>
      </c>
      <c r="T247">
        <v>4</v>
      </c>
      <c r="U247" t="s">
        <v>1293</v>
      </c>
      <c r="W247">
        <v>2</v>
      </c>
      <c r="X247">
        <v>9</v>
      </c>
      <c r="Y247">
        <v>11</v>
      </c>
      <c r="Z247">
        <v>2</v>
      </c>
      <c r="AA247">
        <v>156</v>
      </c>
      <c r="AB247" t="s">
        <v>66</v>
      </c>
      <c r="AC247" t="s">
        <v>141</v>
      </c>
      <c r="AD247" t="s">
        <v>255</v>
      </c>
      <c r="AE247" t="s">
        <v>1294</v>
      </c>
      <c r="AG247">
        <v>112</v>
      </c>
      <c r="AH247" t="s">
        <v>1295</v>
      </c>
      <c r="AI247" t="s">
        <v>1296</v>
      </c>
      <c r="AJ247" t="s">
        <v>158</v>
      </c>
      <c r="AL247" t="s">
        <v>1297</v>
      </c>
      <c r="AM247">
        <f>SUM( 11/8 )</f>
        <v>1.375</v>
      </c>
    </row>
    <row r="248" spans="1:39" x14ac:dyDescent="0.25">
      <c r="A248">
        <v>45080142</v>
      </c>
      <c r="B248" t="s">
        <v>1159</v>
      </c>
      <c r="C248" s="4">
        <v>45080</v>
      </c>
      <c r="D248" s="5">
        <v>0.84722222222222221</v>
      </c>
      <c r="E248" t="s">
        <v>1278</v>
      </c>
      <c r="F248" t="s">
        <v>93</v>
      </c>
      <c r="G248">
        <v>3</v>
      </c>
      <c r="H248" t="s">
        <v>94</v>
      </c>
      <c r="I248">
        <v>7209</v>
      </c>
      <c r="J248">
        <v>4</v>
      </c>
      <c r="K248" t="s">
        <v>1279</v>
      </c>
      <c r="L248">
        <v>6059</v>
      </c>
      <c r="M248" t="s">
        <v>1162</v>
      </c>
      <c r="N248">
        <v>130</v>
      </c>
      <c r="O248" t="s">
        <v>1280</v>
      </c>
      <c r="P248">
        <v>407.8</v>
      </c>
      <c r="Q248" t="s">
        <v>56</v>
      </c>
      <c r="R248" t="s">
        <v>43</v>
      </c>
      <c r="S248">
        <v>31.75</v>
      </c>
      <c r="T248">
        <v>3</v>
      </c>
      <c r="U248" t="s">
        <v>1290</v>
      </c>
      <c r="W248">
        <v>3.5</v>
      </c>
      <c r="X248">
        <v>11</v>
      </c>
      <c r="Y248">
        <v>11</v>
      </c>
      <c r="Z248">
        <v>5</v>
      </c>
      <c r="AA248">
        <v>159</v>
      </c>
      <c r="AC248" t="s">
        <v>73</v>
      </c>
      <c r="AD248" t="s">
        <v>1192</v>
      </c>
      <c r="AE248" t="s">
        <v>1176</v>
      </c>
      <c r="AG248">
        <v>115</v>
      </c>
      <c r="AH248" t="s">
        <v>1291</v>
      </c>
      <c r="AI248" t="s">
        <v>1292</v>
      </c>
      <c r="AJ248" t="s">
        <v>51</v>
      </c>
      <c r="AK248" t="s">
        <v>44</v>
      </c>
      <c r="AL248" t="s">
        <v>119</v>
      </c>
      <c r="AM248">
        <f>SUM( 4/1 )</f>
        <v>4</v>
      </c>
    </row>
    <row r="249" spans="1:39" x14ac:dyDescent="0.25">
      <c r="A249">
        <v>45080142</v>
      </c>
      <c r="B249" t="s">
        <v>1159</v>
      </c>
      <c r="C249" s="4">
        <v>45080</v>
      </c>
      <c r="D249" s="5">
        <v>0.84722222222222221</v>
      </c>
      <c r="E249" t="s">
        <v>1278</v>
      </c>
      <c r="F249" t="s">
        <v>93</v>
      </c>
      <c r="G249">
        <v>3</v>
      </c>
      <c r="H249" t="s">
        <v>94</v>
      </c>
      <c r="I249">
        <v>7209</v>
      </c>
      <c r="J249">
        <v>4</v>
      </c>
      <c r="K249" t="s">
        <v>1279</v>
      </c>
      <c r="L249">
        <v>6059</v>
      </c>
      <c r="M249" t="s">
        <v>1162</v>
      </c>
      <c r="N249">
        <v>130</v>
      </c>
      <c r="O249" t="s">
        <v>1280</v>
      </c>
      <c r="P249">
        <v>407.8</v>
      </c>
      <c r="Q249" t="s">
        <v>123</v>
      </c>
      <c r="T249">
        <v>2</v>
      </c>
      <c r="U249" t="s">
        <v>1285</v>
      </c>
      <c r="W249">
        <v>11</v>
      </c>
      <c r="X249">
        <v>8</v>
      </c>
      <c r="Y249">
        <v>11</v>
      </c>
      <c r="Z249">
        <v>10</v>
      </c>
      <c r="AA249">
        <v>164</v>
      </c>
      <c r="AC249" t="s">
        <v>98</v>
      </c>
      <c r="AD249" t="s">
        <v>1286</v>
      </c>
      <c r="AE249" t="s">
        <v>1166</v>
      </c>
      <c r="AG249">
        <v>120</v>
      </c>
      <c r="AH249" t="s">
        <v>1287</v>
      </c>
      <c r="AI249" t="s">
        <v>1288</v>
      </c>
      <c r="AJ249" t="s">
        <v>1289</v>
      </c>
      <c r="AL249" t="s">
        <v>90</v>
      </c>
      <c r="AM249">
        <f>SUM( 12/1 )</f>
        <v>12</v>
      </c>
    </row>
    <row r="250" spans="1:39" x14ac:dyDescent="0.25">
      <c r="A250">
        <v>45080143</v>
      </c>
      <c r="B250" t="s">
        <v>1159</v>
      </c>
      <c r="C250" s="4">
        <v>45080</v>
      </c>
      <c r="D250" s="5">
        <v>0.87152777777777779</v>
      </c>
      <c r="E250" t="s">
        <v>1298</v>
      </c>
      <c r="F250" t="s">
        <v>39</v>
      </c>
      <c r="G250">
        <v>5</v>
      </c>
      <c r="H250" t="s">
        <v>40</v>
      </c>
      <c r="I250">
        <v>3776</v>
      </c>
      <c r="J250">
        <v>7</v>
      </c>
      <c r="K250" t="s">
        <v>1161</v>
      </c>
      <c r="L250">
        <v>3590</v>
      </c>
      <c r="M250" t="s">
        <v>1162</v>
      </c>
      <c r="N250">
        <v>105</v>
      </c>
      <c r="O250" t="s">
        <v>1299</v>
      </c>
      <c r="P250">
        <v>231.3</v>
      </c>
      <c r="Q250" t="s">
        <v>41</v>
      </c>
      <c r="S250">
        <v>0</v>
      </c>
      <c r="T250">
        <v>1</v>
      </c>
      <c r="U250" t="s">
        <v>1300</v>
      </c>
      <c r="W250">
        <v>1.2</v>
      </c>
      <c r="X250">
        <v>8</v>
      </c>
      <c r="Y250">
        <v>11</v>
      </c>
      <c r="Z250">
        <v>9</v>
      </c>
      <c r="AA250">
        <v>163</v>
      </c>
      <c r="AB250" t="s">
        <v>42</v>
      </c>
      <c r="AC250" t="s">
        <v>169</v>
      </c>
      <c r="AD250" t="s">
        <v>1196</v>
      </c>
      <c r="AE250" t="s">
        <v>1301</v>
      </c>
      <c r="AF250">
        <v>5</v>
      </c>
      <c r="AG250">
        <v>101</v>
      </c>
      <c r="AH250" t="s">
        <v>1302</v>
      </c>
      <c r="AI250" t="s">
        <v>1303</v>
      </c>
      <c r="AJ250" t="s">
        <v>125</v>
      </c>
      <c r="AK250" t="s">
        <v>44</v>
      </c>
      <c r="AL250" t="s">
        <v>1297</v>
      </c>
      <c r="AM250">
        <f>SUM( 11/8 )</f>
        <v>1.375</v>
      </c>
    </row>
    <row r="251" spans="1:39" x14ac:dyDescent="0.25">
      <c r="A251">
        <v>45080143</v>
      </c>
      <c r="B251" t="s">
        <v>1159</v>
      </c>
      <c r="C251" s="4">
        <v>45080</v>
      </c>
      <c r="D251" s="5">
        <v>0.87152777777777779</v>
      </c>
      <c r="E251" t="s">
        <v>1298</v>
      </c>
      <c r="F251" t="s">
        <v>39</v>
      </c>
      <c r="G251">
        <v>5</v>
      </c>
      <c r="H251" t="s">
        <v>40</v>
      </c>
      <c r="I251">
        <v>3776</v>
      </c>
      <c r="J251">
        <v>7</v>
      </c>
      <c r="K251" t="s">
        <v>1161</v>
      </c>
      <c r="L251">
        <v>3590</v>
      </c>
      <c r="M251" t="s">
        <v>1162</v>
      </c>
      <c r="N251">
        <v>105</v>
      </c>
      <c r="O251" t="s">
        <v>1299</v>
      </c>
      <c r="P251">
        <v>231.3</v>
      </c>
      <c r="Q251" t="s">
        <v>60</v>
      </c>
      <c r="R251" t="s">
        <v>152</v>
      </c>
      <c r="S251">
        <v>2.75</v>
      </c>
      <c r="T251">
        <v>5</v>
      </c>
      <c r="U251" t="s">
        <v>1319</v>
      </c>
      <c r="W251">
        <v>3</v>
      </c>
      <c r="X251">
        <v>4</v>
      </c>
      <c r="Y251">
        <v>10</v>
      </c>
      <c r="Z251">
        <v>7</v>
      </c>
      <c r="AA251">
        <v>147</v>
      </c>
      <c r="AB251" t="s">
        <v>66</v>
      </c>
      <c r="AC251" t="s">
        <v>62</v>
      </c>
      <c r="AD251" t="s">
        <v>1175</v>
      </c>
      <c r="AE251" t="s">
        <v>1176</v>
      </c>
      <c r="AG251">
        <v>85</v>
      </c>
      <c r="AH251" t="s">
        <v>1320</v>
      </c>
      <c r="AI251" t="s">
        <v>1321</v>
      </c>
      <c r="AJ251" t="s">
        <v>1322</v>
      </c>
      <c r="AL251" t="s">
        <v>119</v>
      </c>
      <c r="AM251">
        <f>SUM( 4/1 )</f>
        <v>4</v>
      </c>
    </row>
    <row r="252" spans="1:39" x14ac:dyDescent="0.25">
      <c r="A252">
        <v>45080143</v>
      </c>
      <c r="B252" t="s">
        <v>1159</v>
      </c>
      <c r="C252" s="4">
        <v>45080</v>
      </c>
      <c r="D252" s="5">
        <v>0.87152777777777779</v>
      </c>
      <c r="E252" t="s">
        <v>1298</v>
      </c>
      <c r="F252" t="s">
        <v>39</v>
      </c>
      <c r="G252">
        <v>5</v>
      </c>
      <c r="H252" t="s">
        <v>40</v>
      </c>
      <c r="I252">
        <v>3776</v>
      </c>
      <c r="J252">
        <v>7</v>
      </c>
      <c r="K252" t="s">
        <v>1161</v>
      </c>
      <c r="L252">
        <v>3590</v>
      </c>
      <c r="M252" t="s">
        <v>1162</v>
      </c>
      <c r="N252">
        <v>105</v>
      </c>
      <c r="O252" t="s">
        <v>1299</v>
      </c>
      <c r="P252">
        <v>231.3</v>
      </c>
      <c r="Q252" t="s">
        <v>56</v>
      </c>
      <c r="R252" t="s">
        <v>65</v>
      </c>
      <c r="S252">
        <v>18.75</v>
      </c>
      <c r="T252">
        <v>4</v>
      </c>
      <c r="U252" t="s">
        <v>1316</v>
      </c>
      <c r="W252">
        <v>5</v>
      </c>
      <c r="X252">
        <v>4</v>
      </c>
      <c r="Y252">
        <v>10</v>
      </c>
      <c r="Z252">
        <v>9</v>
      </c>
      <c r="AA252">
        <v>149</v>
      </c>
      <c r="AD252" t="s">
        <v>1183</v>
      </c>
      <c r="AE252" t="s">
        <v>1184</v>
      </c>
      <c r="AG252">
        <v>87</v>
      </c>
      <c r="AH252" t="s">
        <v>1317</v>
      </c>
      <c r="AI252" t="s">
        <v>1318</v>
      </c>
      <c r="AJ252" t="s">
        <v>65</v>
      </c>
      <c r="AL252" t="s">
        <v>119</v>
      </c>
      <c r="AM252">
        <f>SUM( 4/1 )</f>
        <v>4</v>
      </c>
    </row>
    <row r="253" spans="1:39" x14ac:dyDescent="0.25">
      <c r="A253">
        <v>45080143</v>
      </c>
      <c r="B253" t="s">
        <v>1159</v>
      </c>
      <c r="C253" s="4">
        <v>45080</v>
      </c>
      <c r="D253" s="5">
        <v>0.87152777777777779</v>
      </c>
      <c r="E253" t="s">
        <v>1298</v>
      </c>
      <c r="F253" t="s">
        <v>39</v>
      </c>
      <c r="G253">
        <v>5</v>
      </c>
      <c r="H253" t="s">
        <v>40</v>
      </c>
      <c r="I253">
        <v>3776</v>
      </c>
      <c r="J253">
        <v>7</v>
      </c>
      <c r="K253" t="s">
        <v>1161</v>
      </c>
      <c r="L253">
        <v>3590</v>
      </c>
      <c r="M253" t="s">
        <v>1162</v>
      </c>
      <c r="N253">
        <v>105</v>
      </c>
      <c r="O253" t="s">
        <v>1299</v>
      </c>
      <c r="P253">
        <v>231.3</v>
      </c>
      <c r="Q253" t="s">
        <v>50</v>
      </c>
      <c r="R253" t="s">
        <v>125</v>
      </c>
      <c r="S253">
        <v>28.75</v>
      </c>
      <c r="T253">
        <v>2</v>
      </c>
      <c r="U253" t="s">
        <v>1304</v>
      </c>
      <c r="W253">
        <v>4</v>
      </c>
      <c r="X253">
        <v>6</v>
      </c>
      <c r="Y253">
        <v>11</v>
      </c>
      <c r="Z253">
        <v>1</v>
      </c>
      <c r="AA253">
        <v>155</v>
      </c>
      <c r="AC253" t="s">
        <v>1305</v>
      </c>
      <c r="AD253" t="s">
        <v>1306</v>
      </c>
      <c r="AE253" t="s">
        <v>1307</v>
      </c>
      <c r="AF253">
        <v>5</v>
      </c>
      <c r="AG253">
        <v>93</v>
      </c>
      <c r="AH253" t="s">
        <v>1308</v>
      </c>
      <c r="AI253" t="s">
        <v>1309</v>
      </c>
      <c r="AJ253" t="s">
        <v>1310</v>
      </c>
      <c r="AL253" t="s">
        <v>150</v>
      </c>
      <c r="AM253">
        <f>SUM( 9/2 )</f>
        <v>4.5</v>
      </c>
    </row>
    <row r="254" spans="1:39" x14ac:dyDescent="0.25">
      <c r="A254">
        <v>45080143</v>
      </c>
      <c r="B254" t="s">
        <v>1159</v>
      </c>
      <c r="C254" s="4">
        <v>45080</v>
      </c>
      <c r="D254" s="5">
        <v>0.87152777777777779</v>
      </c>
      <c r="E254" t="s">
        <v>1298</v>
      </c>
      <c r="F254" t="s">
        <v>39</v>
      </c>
      <c r="G254">
        <v>5</v>
      </c>
      <c r="H254" t="s">
        <v>40</v>
      </c>
      <c r="I254">
        <v>3776</v>
      </c>
      <c r="J254">
        <v>7</v>
      </c>
      <c r="K254" t="s">
        <v>1161</v>
      </c>
      <c r="L254">
        <v>3590</v>
      </c>
      <c r="M254" t="s">
        <v>1162</v>
      </c>
      <c r="N254">
        <v>105</v>
      </c>
      <c r="O254" t="s">
        <v>1299</v>
      </c>
      <c r="P254">
        <v>231.3</v>
      </c>
      <c r="Q254" t="s">
        <v>61</v>
      </c>
      <c r="R254" t="s">
        <v>91</v>
      </c>
      <c r="S254">
        <v>36.75</v>
      </c>
      <c r="T254">
        <v>6</v>
      </c>
      <c r="U254" t="s">
        <v>1323</v>
      </c>
      <c r="W254">
        <v>66</v>
      </c>
      <c r="X254">
        <v>4</v>
      </c>
      <c r="Y254">
        <v>10</v>
      </c>
      <c r="Z254">
        <v>2</v>
      </c>
      <c r="AA254">
        <v>142</v>
      </c>
      <c r="AC254" t="s">
        <v>1324</v>
      </c>
      <c r="AD254" t="s">
        <v>1325</v>
      </c>
      <c r="AE254" t="s">
        <v>1245</v>
      </c>
      <c r="AG254">
        <v>80</v>
      </c>
      <c r="AH254" t="s">
        <v>1326</v>
      </c>
      <c r="AI254" t="s">
        <v>1327</v>
      </c>
      <c r="AJ254" t="s">
        <v>102</v>
      </c>
      <c r="AL254" t="s">
        <v>76</v>
      </c>
      <c r="AM254">
        <f>SUM( 25/1 )</f>
        <v>25</v>
      </c>
    </row>
    <row r="255" spans="1:39" x14ac:dyDescent="0.25">
      <c r="A255">
        <v>45080143</v>
      </c>
      <c r="B255" t="s">
        <v>1159</v>
      </c>
      <c r="C255" s="4">
        <v>45080</v>
      </c>
      <c r="D255" s="5">
        <v>0.87152777777777779</v>
      </c>
      <c r="E255" t="s">
        <v>1298</v>
      </c>
      <c r="F255" t="s">
        <v>39</v>
      </c>
      <c r="G255">
        <v>5</v>
      </c>
      <c r="H255" t="s">
        <v>40</v>
      </c>
      <c r="I255">
        <v>3776</v>
      </c>
      <c r="J255">
        <v>7</v>
      </c>
      <c r="K255" t="s">
        <v>1161</v>
      </c>
      <c r="L255">
        <v>3590</v>
      </c>
      <c r="M255" t="s">
        <v>1162</v>
      </c>
      <c r="N255">
        <v>105</v>
      </c>
      <c r="O255" t="s">
        <v>1299</v>
      </c>
      <c r="P255">
        <v>231.3</v>
      </c>
      <c r="Q255" t="s">
        <v>53</v>
      </c>
      <c r="R255" t="s">
        <v>161</v>
      </c>
      <c r="S255">
        <v>49.75</v>
      </c>
      <c r="T255">
        <v>7</v>
      </c>
      <c r="U255" t="s">
        <v>1328</v>
      </c>
      <c r="W255">
        <v>100</v>
      </c>
      <c r="X255">
        <v>4</v>
      </c>
      <c r="Y255">
        <v>9</v>
      </c>
      <c r="Z255">
        <v>13</v>
      </c>
      <c r="AA255">
        <v>139</v>
      </c>
      <c r="AD255" t="s">
        <v>1329</v>
      </c>
      <c r="AE255" t="s">
        <v>1330</v>
      </c>
      <c r="AF255">
        <v>3</v>
      </c>
      <c r="AG255">
        <v>80</v>
      </c>
      <c r="AH255" t="s">
        <v>1331</v>
      </c>
      <c r="AI255" t="s">
        <v>1332</v>
      </c>
      <c r="AJ255" t="s">
        <v>1333</v>
      </c>
      <c r="AL255" t="s">
        <v>52</v>
      </c>
      <c r="AM255">
        <f>SUM( 50/1 )</f>
        <v>50</v>
      </c>
    </row>
    <row r="256" spans="1:39" x14ac:dyDescent="0.25">
      <c r="A256">
        <v>45080143</v>
      </c>
      <c r="B256" t="s">
        <v>1159</v>
      </c>
      <c r="C256" s="4">
        <v>45080</v>
      </c>
      <c r="D256" s="5">
        <v>0.87152777777777779</v>
      </c>
      <c r="E256" t="s">
        <v>1298</v>
      </c>
      <c r="F256" t="s">
        <v>39</v>
      </c>
      <c r="G256">
        <v>5</v>
      </c>
      <c r="H256" t="s">
        <v>40</v>
      </c>
      <c r="I256">
        <v>3776</v>
      </c>
      <c r="J256">
        <v>7</v>
      </c>
      <c r="K256" t="s">
        <v>1161</v>
      </c>
      <c r="L256">
        <v>3590</v>
      </c>
      <c r="M256" t="s">
        <v>1162</v>
      </c>
      <c r="N256">
        <v>105</v>
      </c>
      <c r="O256" t="s">
        <v>1299</v>
      </c>
      <c r="P256">
        <v>231.3</v>
      </c>
      <c r="Q256" t="s">
        <v>46</v>
      </c>
      <c r="R256" t="s">
        <v>137</v>
      </c>
      <c r="S256">
        <v>75.75</v>
      </c>
      <c r="T256">
        <v>3</v>
      </c>
      <c r="U256" t="s">
        <v>1311</v>
      </c>
      <c r="W256">
        <v>18</v>
      </c>
      <c r="X256">
        <v>4</v>
      </c>
      <c r="Y256">
        <v>11</v>
      </c>
      <c r="Z256">
        <v>5</v>
      </c>
      <c r="AA256">
        <v>159</v>
      </c>
      <c r="AC256" t="s">
        <v>886</v>
      </c>
      <c r="AD256" t="s">
        <v>1312</v>
      </c>
      <c r="AE256" t="s">
        <v>1313</v>
      </c>
      <c r="AG256">
        <v>97</v>
      </c>
      <c r="AH256" t="s">
        <v>1314</v>
      </c>
      <c r="AI256" t="s">
        <v>1315</v>
      </c>
      <c r="AJ256" t="s">
        <v>128</v>
      </c>
      <c r="AL256" t="s">
        <v>78</v>
      </c>
      <c r="AM256">
        <f>SUM( 10/1 )</f>
        <v>10</v>
      </c>
    </row>
    <row r="257" spans="1:39" x14ac:dyDescent="0.25">
      <c r="A257">
        <v>45080144</v>
      </c>
      <c r="B257" t="s">
        <v>1334</v>
      </c>
      <c r="C257" s="4">
        <v>45080</v>
      </c>
      <c r="D257" s="5">
        <v>0.58333333333333337</v>
      </c>
      <c r="E257" t="s">
        <v>1335</v>
      </c>
      <c r="F257" t="s">
        <v>93</v>
      </c>
      <c r="G257">
        <v>5</v>
      </c>
      <c r="H257" t="s">
        <v>94</v>
      </c>
      <c r="I257">
        <v>3406</v>
      </c>
      <c r="J257">
        <v>9</v>
      </c>
      <c r="K257" t="s">
        <v>1336</v>
      </c>
      <c r="L257">
        <v>4400</v>
      </c>
      <c r="M257" t="s">
        <v>945</v>
      </c>
      <c r="N257">
        <v>100</v>
      </c>
      <c r="O257" t="s">
        <v>1337</v>
      </c>
      <c r="P257">
        <v>311.35000000000002</v>
      </c>
      <c r="Q257" t="s">
        <v>41</v>
      </c>
      <c r="S257">
        <v>0</v>
      </c>
      <c r="T257">
        <v>2</v>
      </c>
      <c r="U257" t="s">
        <v>1344</v>
      </c>
      <c r="W257">
        <v>3.3333333333333299</v>
      </c>
      <c r="X257">
        <v>6</v>
      </c>
      <c r="Y257">
        <v>11</v>
      </c>
      <c r="Z257">
        <v>10</v>
      </c>
      <c r="AA257">
        <v>164</v>
      </c>
      <c r="AC257" t="s">
        <v>62</v>
      </c>
      <c r="AD257" t="s">
        <v>1345</v>
      </c>
      <c r="AE257" t="s">
        <v>1346</v>
      </c>
      <c r="AF257">
        <v>3</v>
      </c>
      <c r="AG257">
        <v>97</v>
      </c>
      <c r="AH257" t="s">
        <v>1347</v>
      </c>
      <c r="AI257" t="s">
        <v>1348</v>
      </c>
      <c r="AJ257" t="s">
        <v>1103</v>
      </c>
      <c r="AL257" t="s">
        <v>107</v>
      </c>
      <c r="AM257">
        <f>SUM( 5/2 )</f>
        <v>2.5</v>
      </c>
    </row>
    <row r="258" spans="1:39" x14ac:dyDescent="0.25">
      <c r="A258">
        <v>45080144</v>
      </c>
      <c r="B258" t="s">
        <v>1334</v>
      </c>
      <c r="C258" s="4">
        <v>45080</v>
      </c>
      <c r="D258" s="5">
        <v>0.58333333333333337</v>
      </c>
      <c r="E258" t="s">
        <v>1335</v>
      </c>
      <c r="F258" t="s">
        <v>93</v>
      </c>
      <c r="G258">
        <v>5</v>
      </c>
      <c r="H258" t="s">
        <v>94</v>
      </c>
      <c r="I258">
        <v>3406</v>
      </c>
      <c r="J258">
        <v>9</v>
      </c>
      <c r="K258" t="s">
        <v>1336</v>
      </c>
      <c r="L258">
        <v>4400</v>
      </c>
      <c r="M258" t="s">
        <v>945</v>
      </c>
      <c r="N258">
        <v>100</v>
      </c>
      <c r="O258" t="s">
        <v>1337</v>
      </c>
      <c r="P258">
        <v>311.35000000000002</v>
      </c>
      <c r="Q258" t="s">
        <v>60</v>
      </c>
      <c r="R258" t="s">
        <v>86</v>
      </c>
      <c r="S258">
        <v>9</v>
      </c>
      <c r="T258">
        <v>5</v>
      </c>
      <c r="U258" t="s">
        <v>1358</v>
      </c>
      <c r="W258">
        <v>9</v>
      </c>
      <c r="X258">
        <v>8</v>
      </c>
      <c r="Y258">
        <v>11</v>
      </c>
      <c r="Z258">
        <v>1</v>
      </c>
      <c r="AA258">
        <v>155</v>
      </c>
      <c r="AC258" t="s">
        <v>126</v>
      </c>
      <c r="AD258" t="s">
        <v>1359</v>
      </c>
      <c r="AE258" t="s">
        <v>1360</v>
      </c>
      <c r="AG258">
        <v>85</v>
      </c>
      <c r="AH258" t="s">
        <v>1361</v>
      </c>
      <c r="AI258" t="s">
        <v>1362</v>
      </c>
      <c r="AJ258" t="s">
        <v>80</v>
      </c>
      <c r="AL258" t="s">
        <v>130</v>
      </c>
      <c r="AM258">
        <f>SUM( 20/1 )</f>
        <v>20</v>
      </c>
    </row>
    <row r="259" spans="1:39" x14ac:dyDescent="0.25">
      <c r="A259">
        <v>45080144</v>
      </c>
      <c r="B259" t="s">
        <v>1334</v>
      </c>
      <c r="C259" s="4">
        <v>45080</v>
      </c>
      <c r="D259" s="5">
        <v>0.58333333333333337</v>
      </c>
      <c r="E259" t="s">
        <v>1335</v>
      </c>
      <c r="F259" t="s">
        <v>93</v>
      </c>
      <c r="G259">
        <v>5</v>
      </c>
      <c r="H259" t="s">
        <v>94</v>
      </c>
      <c r="I259">
        <v>3406</v>
      </c>
      <c r="J259">
        <v>9</v>
      </c>
      <c r="K259" t="s">
        <v>1336</v>
      </c>
      <c r="L259">
        <v>4400</v>
      </c>
      <c r="M259" t="s">
        <v>945</v>
      </c>
      <c r="N259">
        <v>100</v>
      </c>
      <c r="O259" t="s">
        <v>1337</v>
      </c>
      <c r="P259">
        <v>311.35000000000002</v>
      </c>
      <c r="Q259" t="s">
        <v>56</v>
      </c>
      <c r="R259" t="s">
        <v>99</v>
      </c>
      <c r="S259">
        <v>13.25</v>
      </c>
      <c r="T259">
        <v>3</v>
      </c>
      <c r="U259" t="s">
        <v>1349</v>
      </c>
      <c r="W259">
        <v>2.75</v>
      </c>
      <c r="X259">
        <v>7</v>
      </c>
      <c r="Y259">
        <v>11</v>
      </c>
      <c r="Z259">
        <v>5</v>
      </c>
      <c r="AA259">
        <v>159</v>
      </c>
      <c r="AB259" t="s">
        <v>42</v>
      </c>
      <c r="AC259" t="s">
        <v>886</v>
      </c>
      <c r="AD259" t="s">
        <v>1350</v>
      </c>
      <c r="AE259" t="s">
        <v>1351</v>
      </c>
      <c r="AF259">
        <v>3</v>
      </c>
      <c r="AG259">
        <v>92</v>
      </c>
      <c r="AH259" t="s">
        <v>1352</v>
      </c>
      <c r="AI259" t="s">
        <v>1353</v>
      </c>
      <c r="AJ259" t="s">
        <v>146</v>
      </c>
      <c r="AK259" t="s">
        <v>111</v>
      </c>
      <c r="AL259" t="s">
        <v>155</v>
      </c>
      <c r="AM259">
        <f>SUM( 11/4 )</f>
        <v>2.75</v>
      </c>
    </row>
    <row r="260" spans="1:39" x14ac:dyDescent="0.25">
      <c r="A260">
        <v>45080144</v>
      </c>
      <c r="B260" t="s">
        <v>1334</v>
      </c>
      <c r="C260" s="4">
        <v>45080</v>
      </c>
      <c r="D260" s="5">
        <v>0.58333333333333337</v>
      </c>
      <c r="E260" t="s">
        <v>1335</v>
      </c>
      <c r="F260" t="s">
        <v>93</v>
      </c>
      <c r="G260">
        <v>5</v>
      </c>
      <c r="H260" t="s">
        <v>94</v>
      </c>
      <c r="I260">
        <v>3406</v>
      </c>
      <c r="J260">
        <v>9</v>
      </c>
      <c r="K260" t="s">
        <v>1336</v>
      </c>
      <c r="L260">
        <v>4400</v>
      </c>
      <c r="M260" t="s">
        <v>945</v>
      </c>
      <c r="N260">
        <v>100</v>
      </c>
      <c r="O260" t="s">
        <v>1337</v>
      </c>
      <c r="P260">
        <v>311.35000000000002</v>
      </c>
      <c r="Q260" t="s">
        <v>50</v>
      </c>
      <c r="R260" t="s">
        <v>1377</v>
      </c>
      <c r="S260">
        <v>18.75</v>
      </c>
      <c r="T260">
        <v>9</v>
      </c>
      <c r="U260" t="s">
        <v>1378</v>
      </c>
      <c r="W260">
        <v>11</v>
      </c>
      <c r="X260">
        <v>11</v>
      </c>
      <c r="Y260">
        <v>10</v>
      </c>
      <c r="Z260">
        <v>5</v>
      </c>
      <c r="AA260">
        <v>145</v>
      </c>
      <c r="AC260" t="s">
        <v>839</v>
      </c>
      <c r="AD260" t="s">
        <v>1274</v>
      </c>
      <c r="AE260" t="s">
        <v>1379</v>
      </c>
      <c r="AG260">
        <v>75</v>
      </c>
      <c r="AH260" t="s">
        <v>1380</v>
      </c>
      <c r="AI260" t="s">
        <v>1381</v>
      </c>
      <c r="AJ260" t="s">
        <v>102</v>
      </c>
      <c r="AK260" t="s">
        <v>111</v>
      </c>
      <c r="AL260" t="s">
        <v>127</v>
      </c>
      <c r="AM260">
        <f>SUM( 16/1 )</f>
        <v>16</v>
      </c>
    </row>
    <row r="261" spans="1:39" x14ac:dyDescent="0.25">
      <c r="A261">
        <v>45080144</v>
      </c>
      <c r="B261" t="s">
        <v>1334</v>
      </c>
      <c r="C261" s="4">
        <v>45080</v>
      </c>
      <c r="D261" s="5">
        <v>0.58333333333333337</v>
      </c>
      <c r="E261" t="s">
        <v>1335</v>
      </c>
      <c r="F261" t="s">
        <v>93</v>
      </c>
      <c r="G261">
        <v>5</v>
      </c>
      <c r="H261" t="s">
        <v>94</v>
      </c>
      <c r="I261">
        <v>3406</v>
      </c>
      <c r="J261">
        <v>9</v>
      </c>
      <c r="K261" t="s">
        <v>1336</v>
      </c>
      <c r="L261">
        <v>4400</v>
      </c>
      <c r="M261" t="s">
        <v>945</v>
      </c>
      <c r="N261">
        <v>100</v>
      </c>
      <c r="O261" t="s">
        <v>1337</v>
      </c>
      <c r="P261">
        <v>311.35000000000002</v>
      </c>
      <c r="Q261" t="s">
        <v>61</v>
      </c>
      <c r="R261" t="s">
        <v>221</v>
      </c>
      <c r="S261">
        <v>43.75</v>
      </c>
      <c r="T261">
        <v>7</v>
      </c>
      <c r="U261" t="s">
        <v>1368</v>
      </c>
      <c r="W261">
        <v>6.5</v>
      </c>
      <c r="X261">
        <v>6</v>
      </c>
      <c r="Y261">
        <v>10</v>
      </c>
      <c r="Z261">
        <v>11</v>
      </c>
      <c r="AA261">
        <v>151</v>
      </c>
      <c r="AC261" t="s">
        <v>886</v>
      </c>
      <c r="AD261" t="s">
        <v>1286</v>
      </c>
      <c r="AE261" t="s">
        <v>1369</v>
      </c>
      <c r="AG261">
        <v>81</v>
      </c>
      <c r="AH261" t="s">
        <v>1370</v>
      </c>
      <c r="AI261" t="s">
        <v>1371</v>
      </c>
      <c r="AJ261" t="s">
        <v>146</v>
      </c>
      <c r="AL261" t="s">
        <v>1158</v>
      </c>
      <c r="AM261">
        <f>SUM( 13/2 )</f>
        <v>6.5</v>
      </c>
    </row>
    <row r="262" spans="1:39" x14ac:dyDescent="0.25">
      <c r="A262">
        <v>45080144</v>
      </c>
      <c r="B262" t="s">
        <v>1334</v>
      </c>
      <c r="C262" s="4">
        <v>45080</v>
      </c>
      <c r="D262" s="5">
        <v>0.58333333333333337</v>
      </c>
      <c r="E262" t="s">
        <v>1335</v>
      </c>
      <c r="F262" t="s">
        <v>93</v>
      </c>
      <c r="G262">
        <v>5</v>
      </c>
      <c r="H262" t="s">
        <v>94</v>
      </c>
      <c r="I262">
        <v>3406</v>
      </c>
      <c r="J262">
        <v>9</v>
      </c>
      <c r="K262" t="s">
        <v>1336</v>
      </c>
      <c r="L262">
        <v>4400</v>
      </c>
      <c r="M262" t="s">
        <v>945</v>
      </c>
      <c r="N262">
        <v>100</v>
      </c>
      <c r="O262" t="s">
        <v>1337</v>
      </c>
      <c r="P262">
        <v>311.35000000000002</v>
      </c>
      <c r="Q262" t="s">
        <v>53</v>
      </c>
      <c r="R262" t="s">
        <v>60</v>
      </c>
      <c r="S262">
        <v>45.75</v>
      </c>
      <c r="T262">
        <v>6</v>
      </c>
      <c r="U262" t="s">
        <v>1363</v>
      </c>
      <c r="W262">
        <v>16</v>
      </c>
      <c r="X262">
        <v>7</v>
      </c>
      <c r="Y262">
        <v>10</v>
      </c>
      <c r="Z262">
        <v>13</v>
      </c>
      <c r="AA262">
        <v>153</v>
      </c>
      <c r="AC262" t="s">
        <v>62</v>
      </c>
      <c r="AD262" t="s">
        <v>1364</v>
      </c>
      <c r="AE262" t="s">
        <v>1365</v>
      </c>
      <c r="AG262">
        <v>83</v>
      </c>
      <c r="AH262" t="s">
        <v>1366</v>
      </c>
      <c r="AI262" t="s">
        <v>1367</v>
      </c>
      <c r="AJ262" t="s">
        <v>134</v>
      </c>
      <c r="AL262" t="s">
        <v>127</v>
      </c>
      <c r="AM262">
        <f>SUM( 16/1 )</f>
        <v>16</v>
      </c>
    </row>
    <row r="263" spans="1:39" x14ac:dyDescent="0.25">
      <c r="A263">
        <v>45080144</v>
      </c>
      <c r="B263" t="s">
        <v>1334</v>
      </c>
      <c r="C263" s="4">
        <v>45080</v>
      </c>
      <c r="D263" s="5">
        <v>0.58333333333333337</v>
      </c>
      <c r="E263" t="s">
        <v>1335</v>
      </c>
      <c r="F263" t="s">
        <v>93</v>
      </c>
      <c r="G263">
        <v>5</v>
      </c>
      <c r="H263" t="s">
        <v>94</v>
      </c>
      <c r="I263">
        <v>3406</v>
      </c>
      <c r="J263">
        <v>9</v>
      </c>
      <c r="K263" t="s">
        <v>1336</v>
      </c>
      <c r="L263">
        <v>4400</v>
      </c>
      <c r="M263" t="s">
        <v>945</v>
      </c>
      <c r="N263">
        <v>100</v>
      </c>
      <c r="O263" t="s">
        <v>1337</v>
      </c>
      <c r="P263">
        <v>311.35000000000002</v>
      </c>
      <c r="Q263" t="s">
        <v>46</v>
      </c>
      <c r="R263" t="s">
        <v>80</v>
      </c>
      <c r="S263">
        <v>65.75</v>
      </c>
      <c r="T263">
        <v>8</v>
      </c>
      <c r="U263" t="s">
        <v>1372</v>
      </c>
      <c r="W263">
        <v>28</v>
      </c>
      <c r="X263">
        <v>6</v>
      </c>
      <c r="Y263">
        <v>10</v>
      </c>
      <c r="Z263">
        <v>7</v>
      </c>
      <c r="AA263">
        <v>147</v>
      </c>
      <c r="AC263" t="s">
        <v>141</v>
      </c>
      <c r="AD263" t="s">
        <v>1373</v>
      </c>
      <c r="AE263" t="s">
        <v>1374</v>
      </c>
      <c r="AG263">
        <v>77</v>
      </c>
      <c r="AH263" t="s">
        <v>1375</v>
      </c>
      <c r="AI263" t="s">
        <v>1376</v>
      </c>
      <c r="AJ263" t="s">
        <v>158</v>
      </c>
      <c r="AL263" t="s">
        <v>78</v>
      </c>
      <c r="AM263">
        <f>SUM( 10/1 )</f>
        <v>10</v>
      </c>
    </row>
    <row r="264" spans="1:39" x14ac:dyDescent="0.25">
      <c r="A264">
        <v>45080144</v>
      </c>
      <c r="B264" t="s">
        <v>1334</v>
      </c>
      <c r="C264" s="4">
        <v>45080</v>
      </c>
      <c r="D264" s="5">
        <v>0.58333333333333337</v>
      </c>
      <c r="E264" t="s">
        <v>1335</v>
      </c>
      <c r="F264" t="s">
        <v>93</v>
      </c>
      <c r="G264">
        <v>5</v>
      </c>
      <c r="H264" t="s">
        <v>94</v>
      </c>
      <c r="I264">
        <v>3406</v>
      </c>
      <c r="J264">
        <v>9</v>
      </c>
      <c r="K264" t="s">
        <v>1336</v>
      </c>
      <c r="L264">
        <v>4400</v>
      </c>
      <c r="M264" t="s">
        <v>945</v>
      </c>
      <c r="N264">
        <v>100</v>
      </c>
      <c r="O264" t="s">
        <v>1337</v>
      </c>
      <c r="P264">
        <v>311.35000000000002</v>
      </c>
      <c r="Q264" t="s">
        <v>69</v>
      </c>
      <c r="T264">
        <v>1</v>
      </c>
      <c r="U264" t="s">
        <v>1338</v>
      </c>
      <c r="W264">
        <v>66</v>
      </c>
      <c r="X264">
        <v>12</v>
      </c>
      <c r="Y264">
        <v>11</v>
      </c>
      <c r="Z264">
        <v>11</v>
      </c>
      <c r="AA264">
        <v>165</v>
      </c>
      <c r="AC264" t="s">
        <v>141</v>
      </c>
      <c r="AD264" t="s">
        <v>1339</v>
      </c>
      <c r="AE264" t="s">
        <v>1340</v>
      </c>
      <c r="AF264">
        <v>3</v>
      </c>
      <c r="AG264">
        <v>98</v>
      </c>
      <c r="AH264" t="s">
        <v>1341</v>
      </c>
      <c r="AI264" t="s">
        <v>1342</v>
      </c>
      <c r="AJ264" t="s">
        <v>1343</v>
      </c>
      <c r="AK264" t="s">
        <v>44</v>
      </c>
      <c r="AL264" t="s">
        <v>130</v>
      </c>
      <c r="AM264">
        <f>SUM( 20/1 )</f>
        <v>20</v>
      </c>
    </row>
    <row r="265" spans="1:39" x14ac:dyDescent="0.25">
      <c r="A265">
        <v>45080144</v>
      </c>
      <c r="B265" t="s">
        <v>1334</v>
      </c>
      <c r="C265" s="4">
        <v>45080</v>
      </c>
      <c r="D265" s="5">
        <v>0.58333333333333337</v>
      </c>
      <c r="E265" t="s">
        <v>1335</v>
      </c>
      <c r="F265" t="s">
        <v>93</v>
      </c>
      <c r="G265">
        <v>5</v>
      </c>
      <c r="H265" t="s">
        <v>94</v>
      </c>
      <c r="I265">
        <v>3406</v>
      </c>
      <c r="J265">
        <v>9</v>
      </c>
      <c r="K265" t="s">
        <v>1336</v>
      </c>
      <c r="L265">
        <v>4400</v>
      </c>
      <c r="M265" t="s">
        <v>945</v>
      </c>
      <c r="N265">
        <v>100</v>
      </c>
      <c r="O265" t="s">
        <v>1337</v>
      </c>
      <c r="P265">
        <v>311.35000000000002</v>
      </c>
      <c r="Q265" t="s">
        <v>69</v>
      </c>
      <c r="T265">
        <v>4</v>
      </c>
      <c r="U265" t="s">
        <v>1354</v>
      </c>
      <c r="W265">
        <v>3</v>
      </c>
      <c r="X265">
        <v>8</v>
      </c>
      <c r="Y265">
        <v>11</v>
      </c>
      <c r="Z265">
        <v>5</v>
      </c>
      <c r="AA265">
        <v>159</v>
      </c>
      <c r="AB265" t="s">
        <v>66</v>
      </c>
      <c r="AC265" t="s">
        <v>62</v>
      </c>
      <c r="AD265" t="s">
        <v>1258</v>
      </c>
      <c r="AE265" t="s">
        <v>1355</v>
      </c>
      <c r="AG265">
        <v>89</v>
      </c>
      <c r="AH265" t="s">
        <v>1356</v>
      </c>
      <c r="AI265" t="s">
        <v>1357</v>
      </c>
      <c r="AJ265" t="s">
        <v>108</v>
      </c>
      <c r="AK265" t="s">
        <v>101</v>
      </c>
      <c r="AL265" t="s">
        <v>119</v>
      </c>
      <c r="AM265">
        <f>SUM( 4/1 )</f>
        <v>4</v>
      </c>
    </row>
    <row r="266" spans="1:39" x14ac:dyDescent="0.25">
      <c r="A266">
        <v>45080145</v>
      </c>
      <c r="B266" t="s">
        <v>1334</v>
      </c>
      <c r="C266" s="4">
        <v>45080</v>
      </c>
      <c r="D266" s="5">
        <v>0.60763888888888884</v>
      </c>
      <c r="E266" t="s">
        <v>1382</v>
      </c>
      <c r="F266" t="s">
        <v>93</v>
      </c>
      <c r="G266">
        <v>4</v>
      </c>
      <c r="H266" t="s">
        <v>94</v>
      </c>
      <c r="I266">
        <v>4859</v>
      </c>
      <c r="J266">
        <v>4</v>
      </c>
      <c r="K266" t="s">
        <v>1383</v>
      </c>
      <c r="L266">
        <v>5060</v>
      </c>
      <c r="M266" t="s">
        <v>945</v>
      </c>
      <c r="N266">
        <v>120</v>
      </c>
      <c r="O266" t="s">
        <v>1384</v>
      </c>
      <c r="P266">
        <v>365.14</v>
      </c>
      <c r="Q266" t="s">
        <v>41</v>
      </c>
      <c r="S266">
        <v>0</v>
      </c>
      <c r="T266">
        <v>2</v>
      </c>
      <c r="U266" t="s">
        <v>1390</v>
      </c>
      <c r="W266">
        <v>4.5</v>
      </c>
      <c r="X266">
        <v>8</v>
      </c>
      <c r="Y266">
        <v>11</v>
      </c>
      <c r="Z266">
        <v>13</v>
      </c>
      <c r="AA266">
        <v>167</v>
      </c>
      <c r="AC266" t="s">
        <v>141</v>
      </c>
      <c r="AD266" t="s">
        <v>1228</v>
      </c>
      <c r="AE266" t="s">
        <v>1379</v>
      </c>
      <c r="AG266">
        <v>117</v>
      </c>
      <c r="AH266" t="s">
        <v>1391</v>
      </c>
      <c r="AI266" t="s">
        <v>1392</v>
      </c>
      <c r="AJ266" t="s">
        <v>221</v>
      </c>
      <c r="AK266" t="s">
        <v>101</v>
      </c>
      <c r="AL266" t="s">
        <v>1393</v>
      </c>
      <c r="AM266">
        <f>SUM( 15/8 )</f>
        <v>1.875</v>
      </c>
    </row>
    <row r="267" spans="1:39" x14ac:dyDescent="0.25">
      <c r="A267">
        <v>45080145</v>
      </c>
      <c r="B267" t="s">
        <v>1334</v>
      </c>
      <c r="C267" s="4">
        <v>45080</v>
      </c>
      <c r="D267" s="5">
        <v>0.60763888888888884</v>
      </c>
      <c r="E267" t="s">
        <v>1382</v>
      </c>
      <c r="F267" t="s">
        <v>93</v>
      </c>
      <c r="G267">
        <v>4</v>
      </c>
      <c r="H267" t="s">
        <v>94</v>
      </c>
      <c r="I267">
        <v>4859</v>
      </c>
      <c r="J267">
        <v>4</v>
      </c>
      <c r="K267" t="s">
        <v>1383</v>
      </c>
      <c r="L267">
        <v>5060</v>
      </c>
      <c r="M267" t="s">
        <v>945</v>
      </c>
      <c r="N267">
        <v>120</v>
      </c>
      <c r="O267" t="s">
        <v>1384</v>
      </c>
      <c r="P267">
        <v>365.14</v>
      </c>
      <c r="Q267" t="s">
        <v>60</v>
      </c>
      <c r="R267" t="s">
        <v>1269</v>
      </c>
      <c r="S267">
        <v>7.5</v>
      </c>
      <c r="T267">
        <v>1</v>
      </c>
      <c r="U267" t="s">
        <v>1385</v>
      </c>
      <c r="W267">
        <v>1.375</v>
      </c>
      <c r="X267">
        <v>8</v>
      </c>
      <c r="Y267">
        <v>12</v>
      </c>
      <c r="Z267">
        <v>0</v>
      </c>
      <c r="AA267">
        <v>168</v>
      </c>
      <c r="AB267" t="s">
        <v>42</v>
      </c>
      <c r="AC267" t="s">
        <v>62</v>
      </c>
      <c r="AD267" t="s">
        <v>1386</v>
      </c>
      <c r="AE267" t="s">
        <v>1387</v>
      </c>
      <c r="AG267">
        <v>118</v>
      </c>
      <c r="AH267" t="s">
        <v>1388</v>
      </c>
      <c r="AI267" t="s">
        <v>1389</v>
      </c>
      <c r="AJ267" t="s">
        <v>108</v>
      </c>
      <c r="AK267" t="s">
        <v>111</v>
      </c>
      <c r="AL267" t="s">
        <v>1284</v>
      </c>
      <c r="AM267">
        <f>SUM( 6/4 )</f>
        <v>1.5</v>
      </c>
    </row>
    <row r="268" spans="1:39" x14ac:dyDescent="0.25">
      <c r="A268">
        <v>45080145</v>
      </c>
      <c r="B268" t="s">
        <v>1334</v>
      </c>
      <c r="C268" s="4">
        <v>45080</v>
      </c>
      <c r="D268" s="5">
        <v>0.60763888888888884</v>
      </c>
      <c r="E268" t="s">
        <v>1382</v>
      </c>
      <c r="F268" t="s">
        <v>93</v>
      </c>
      <c r="G268">
        <v>4</v>
      </c>
      <c r="H268" t="s">
        <v>94</v>
      </c>
      <c r="I268">
        <v>4859</v>
      </c>
      <c r="J268">
        <v>4</v>
      </c>
      <c r="K268" t="s">
        <v>1383</v>
      </c>
      <c r="L268">
        <v>5060</v>
      </c>
      <c r="M268" t="s">
        <v>945</v>
      </c>
      <c r="N268">
        <v>120</v>
      </c>
      <c r="O268" t="s">
        <v>1384</v>
      </c>
      <c r="P268">
        <v>365.14</v>
      </c>
      <c r="Q268" t="s">
        <v>56</v>
      </c>
      <c r="R268" t="s">
        <v>75</v>
      </c>
      <c r="S268">
        <v>8</v>
      </c>
      <c r="T268">
        <v>3</v>
      </c>
      <c r="U268" t="s">
        <v>1394</v>
      </c>
      <c r="W268">
        <v>6.5</v>
      </c>
      <c r="X268">
        <v>10</v>
      </c>
      <c r="Y268">
        <v>11</v>
      </c>
      <c r="Z268">
        <v>13</v>
      </c>
      <c r="AA268">
        <v>167</v>
      </c>
      <c r="AC268" t="s">
        <v>154</v>
      </c>
      <c r="AD268" t="s">
        <v>1395</v>
      </c>
      <c r="AE268" t="s">
        <v>1396</v>
      </c>
      <c r="AG268">
        <v>117</v>
      </c>
      <c r="AH268" t="s">
        <v>1397</v>
      </c>
      <c r="AI268" t="s">
        <v>1398</v>
      </c>
      <c r="AJ268" t="s">
        <v>221</v>
      </c>
      <c r="AK268" t="s">
        <v>44</v>
      </c>
      <c r="AL268" t="s">
        <v>1158</v>
      </c>
      <c r="AM268">
        <f>SUM( 13/2 )</f>
        <v>6.5</v>
      </c>
    </row>
    <row r="269" spans="1:39" x14ac:dyDescent="0.25">
      <c r="A269">
        <v>45080145</v>
      </c>
      <c r="B269" t="s">
        <v>1334</v>
      </c>
      <c r="C269" s="4">
        <v>45080</v>
      </c>
      <c r="D269" s="5">
        <v>0.60763888888888884</v>
      </c>
      <c r="E269" t="s">
        <v>1382</v>
      </c>
      <c r="F269" t="s">
        <v>93</v>
      </c>
      <c r="G269">
        <v>4</v>
      </c>
      <c r="H269" t="s">
        <v>94</v>
      </c>
      <c r="I269">
        <v>4859</v>
      </c>
      <c r="J269">
        <v>4</v>
      </c>
      <c r="K269" t="s">
        <v>1383</v>
      </c>
      <c r="L269">
        <v>5060</v>
      </c>
      <c r="M269" t="s">
        <v>945</v>
      </c>
      <c r="N269">
        <v>120</v>
      </c>
      <c r="O269" t="s">
        <v>1384</v>
      </c>
      <c r="P269">
        <v>365.14</v>
      </c>
      <c r="Q269" t="s">
        <v>1399</v>
      </c>
      <c r="T269">
        <v>4</v>
      </c>
      <c r="U269" t="s">
        <v>1400</v>
      </c>
      <c r="W269">
        <v>1.875</v>
      </c>
      <c r="X269">
        <v>9</v>
      </c>
      <c r="Y269">
        <v>11</v>
      </c>
      <c r="Z269">
        <v>1</v>
      </c>
      <c r="AA269">
        <v>155</v>
      </c>
      <c r="AB269" t="s">
        <v>66</v>
      </c>
      <c r="AC269" t="s">
        <v>141</v>
      </c>
      <c r="AD269" t="s">
        <v>1401</v>
      </c>
      <c r="AE269" t="s">
        <v>1402</v>
      </c>
      <c r="AG269">
        <v>105</v>
      </c>
      <c r="AH269" t="s">
        <v>1403</v>
      </c>
      <c r="AI269" t="s">
        <v>1404</v>
      </c>
      <c r="AJ269" t="s">
        <v>80</v>
      </c>
      <c r="AK269" t="s">
        <v>111</v>
      </c>
      <c r="AL269" t="s">
        <v>119</v>
      </c>
      <c r="AM269">
        <f>SUM( 4/1 )</f>
        <v>4</v>
      </c>
    </row>
    <row r="270" spans="1:39" x14ac:dyDescent="0.25">
      <c r="A270">
        <v>45080146</v>
      </c>
      <c r="B270" t="s">
        <v>1334</v>
      </c>
      <c r="C270" s="4">
        <v>45080</v>
      </c>
      <c r="D270" s="5">
        <v>0.63194444444444442</v>
      </c>
      <c r="E270" t="s">
        <v>1405</v>
      </c>
      <c r="F270" t="s">
        <v>73</v>
      </c>
      <c r="G270">
        <v>5</v>
      </c>
      <c r="H270" t="s">
        <v>1406</v>
      </c>
      <c r="I270">
        <v>2614</v>
      </c>
      <c r="J270">
        <v>6</v>
      </c>
      <c r="K270" t="s">
        <v>1407</v>
      </c>
      <c r="L270">
        <v>3520</v>
      </c>
      <c r="M270" t="s">
        <v>945</v>
      </c>
      <c r="O270" t="s">
        <v>1408</v>
      </c>
      <c r="P270">
        <v>235.32</v>
      </c>
      <c r="Q270" t="s">
        <v>41</v>
      </c>
      <c r="S270">
        <v>0</v>
      </c>
      <c r="T270">
        <v>2</v>
      </c>
      <c r="U270" t="s">
        <v>1413</v>
      </c>
      <c r="W270">
        <v>1.1000000000000001</v>
      </c>
      <c r="X270">
        <v>4</v>
      </c>
      <c r="Y270">
        <v>10</v>
      </c>
      <c r="Z270">
        <v>11</v>
      </c>
      <c r="AA270">
        <v>151</v>
      </c>
      <c r="AB270" t="s">
        <v>42</v>
      </c>
      <c r="AD270" t="s">
        <v>1414</v>
      </c>
      <c r="AE270" t="s">
        <v>1415</v>
      </c>
      <c r="AH270" t="s">
        <v>1416</v>
      </c>
      <c r="AL270" t="s">
        <v>1417</v>
      </c>
      <c r="AM270">
        <f>SUM( 5/4 )</f>
        <v>1.25</v>
      </c>
    </row>
    <row r="271" spans="1:39" x14ac:dyDescent="0.25">
      <c r="A271">
        <v>45080146</v>
      </c>
      <c r="B271" t="s">
        <v>1334</v>
      </c>
      <c r="C271" s="4">
        <v>45080</v>
      </c>
      <c r="D271" s="5">
        <v>0.63194444444444442</v>
      </c>
      <c r="E271" t="s">
        <v>1405</v>
      </c>
      <c r="F271" t="s">
        <v>73</v>
      </c>
      <c r="G271">
        <v>5</v>
      </c>
      <c r="H271" t="s">
        <v>1406</v>
      </c>
      <c r="I271">
        <v>2614</v>
      </c>
      <c r="J271">
        <v>6</v>
      </c>
      <c r="K271" t="s">
        <v>1407</v>
      </c>
      <c r="L271">
        <v>3520</v>
      </c>
      <c r="M271" t="s">
        <v>945</v>
      </c>
      <c r="O271" t="s">
        <v>1408</v>
      </c>
      <c r="P271">
        <v>235.32</v>
      </c>
      <c r="Q271" t="s">
        <v>60</v>
      </c>
      <c r="R271" t="s">
        <v>120</v>
      </c>
      <c r="S271">
        <v>0.2</v>
      </c>
      <c r="T271">
        <v>3</v>
      </c>
      <c r="U271" t="s">
        <v>1418</v>
      </c>
      <c r="W271">
        <v>6.5</v>
      </c>
      <c r="X271">
        <v>4</v>
      </c>
      <c r="Y271">
        <v>10</v>
      </c>
      <c r="Z271">
        <v>11</v>
      </c>
      <c r="AA271">
        <v>151</v>
      </c>
      <c r="AD271" t="s">
        <v>1419</v>
      </c>
      <c r="AE271" t="s">
        <v>1420</v>
      </c>
      <c r="AH271" t="s">
        <v>1421</v>
      </c>
      <c r="AL271" t="s">
        <v>117</v>
      </c>
      <c r="AM271">
        <f>SUM( 11/2 )</f>
        <v>5.5</v>
      </c>
    </row>
    <row r="272" spans="1:39" x14ac:dyDescent="0.25">
      <c r="A272">
        <v>45080146</v>
      </c>
      <c r="B272" t="s">
        <v>1334</v>
      </c>
      <c r="C272" s="4">
        <v>45080</v>
      </c>
      <c r="D272" s="5">
        <v>0.63194444444444442</v>
      </c>
      <c r="E272" t="s">
        <v>1405</v>
      </c>
      <c r="F272" t="s">
        <v>73</v>
      </c>
      <c r="G272">
        <v>5</v>
      </c>
      <c r="H272" t="s">
        <v>1406</v>
      </c>
      <c r="I272">
        <v>2614</v>
      </c>
      <c r="J272">
        <v>6</v>
      </c>
      <c r="K272" t="s">
        <v>1407</v>
      </c>
      <c r="L272">
        <v>3520</v>
      </c>
      <c r="M272" t="s">
        <v>945</v>
      </c>
      <c r="O272" t="s">
        <v>1408</v>
      </c>
      <c r="P272">
        <v>235.32</v>
      </c>
      <c r="Q272" t="s">
        <v>56</v>
      </c>
      <c r="R272" t="s">
        <v>136</v>
      </c>
      <c r="S272">
        <v>23.2</v>
      </c>
      <c r="T272">
        <v>5</v>
      </c>
      <c r="U272" t="s">
        <v>1425</v>
      </c>
      <c r="W272">
        <v>4.5</v>
      </c>
      <c r="X272">
        <v>4</v>
      </c>
      <c r="Y272">
        <v>10</v>
      </c>
      <c r="Z272">
        <v>4</v>
      </c>
      <c r="AA272">
        <v>144</v>
      </c>
      <c r="AB272" t="s">
        <v>109</v>
      </c>
      <c r="AD272" t="s">
        <v>1414</v>
      </c>
      <c r="AE272" t="s">
        <v>1426</v>
      </c>
      <c r="AH272" t="s">
        <v>1427</v>
      </c>
      <c r="AL272" t="s">
        <v>107</v>
      </c>
      <c r="AM272">
        <f>SUM( 5/2 )</f>
        <v>2.5</v>
      </c>
    </row>
    <row r="273" spans="1:39" x14ac:dyDescent="0.25">
      <c r="A273">
        <v>45080146</v>
      </c>
      <c r="B273" t="s">
        <v>1334</v>
      </c>
      <c r="C273" s="4">
        <v>45080</v>
      </c>
      <c r="D273" s="5">
        <v>0.63194444444444442</v>
      </c>
      <c r="E273" t="s">
        <v>1405</v>
      </c>
      <c r="F273" t="s">
        <v>73</v>
      </c>
      <c r="G273">
        <v>5</v>
      </c>
      <c r="H273" t="s">
        <v>1406</v>
      </c>
      <c r="I273">
        <v>2614</v>
      </c>
      <c r="J273">
        <v>6</v>
      </c>
      <c r="K273" t="s">
        <v>1407</v>
      </c>
      <c r="L273">
        <v>3520</v>
      </c>
      <c r="M273" t="s">
        <v>945</v>
      </c>
      <c r="O273" t="s">
        <v>1408</v>
      </c>
      <c r="P273">
        <v>235.32</v>
      </c>
      <c r="Q273" t="s">
        <v>50</v>
      </c>
      <c r="R273" t="s">
        <v>51</v>
      </c>
      <c r="S273">
        <v>35.200000000000003</v>
      </c>
      <c r="T273">
        <v>6</v>
      </c>
      <c r="U273" t="s">
        <v>1428</v>
      </c>
      <c r="W273">
        <v>9</v>
      </c>
      <c r="X273">
        <v>4</v>
      </c>
      <c r="Y273">
        <v>10</v>
      </c>
      <c r="Z273">
        <v>4</v>
      </c>
      <c r="AA273">
        <v>144</v>
      </c>
      <c r="AD273" t="s">
        <v>1429</v>
      </c>
      <c r="AE273" t="s">
        <v>1430</v>
      </c>
      <c r="AH273" t="s">
        <v>1431</v>
      </c>
      <c r="AL273" t="s">
        <v>112</v>
      </c>
      <c r="AM273">
        <f>SUM( 14/1 )</f>
        <v>14</v>
      </c>
    </row>
    <row r="274" spans="1:39" x14ac:dyDescent="0.25">
      <c r="A274">
        <v>45080146</v>
      </c>
      <c r="B274" t="s">
        <v>1334</v>
      </c>
      <c r="C274" s="4">
        <v>45080</v>
      </c>
      <c r="D274" s="5">
        <v>0.63194444444444442</v>
      </c>
      <c r="E274" t="s">
        <v>1405</v>
      </c>
      <c r="F274" t="s">
        <v>73</v>
      </c>
      <c r="G274">
        <v>5</v>
      </c>
      <c r="H274" t="s">
        <v>1406</v>
      </c>
      <c r="I274">
        <v>2614</v>
      </c>
      <c r="J274">
        <v>6</v>
      </c>
      <c r="K274" t="s">
        <v>1407</v>
      </c>
      <c r="L274">
        <v>3520</v>
      </c>
      <c r="M274" t="s">
        <v>945</v>
      </c>
      <c r="O274" t="s">
        <v>1408</v>
      </c>
      <c r="P274">
        <v>235.32</v>
      </c>
      <c r="Q274" t="s">
        <v>61</v>
      </c>
      <c r="R274" t="s">
        <v>83</v>
      </c>
      <c r="S274">
        <v>37.450000000000003</v>
      </c>
      <c r="T274">
        <v>1</v>
      </c>
      <c r="U274" t="s">
        <v>1409</v>
      </c>
      <c r="W274">
        <v>25</v>
      </c>
      <c r="X274">
        <v>5</v>
      </c>
      <c r="Y274">
        <v>10</v>
      </c>
      <c r="Z274">
        <v>13</v>
      </c>
      <c r="AA274">
        <v>153</v>
      </c>
      <c r="AD274" t="s">
        <v>1410</v>
      </c>
      <c r="AE274" t="s">
        <v>1340</v>
      </c>
      <c r="AF274">
        <v>3</v>
      </c>
      <c r="AH274" t="s">
        <v>1411</v>
      </c>
      <c r="AI274" t="s">
        <v>1412</v>
      </c>
      <c r="AJ274" t="s">
        <v>136</v>
      </c>
      <c r="AL274" t="s">
        <v>49</v>
      </c>
      <c r="AM274">
        <f>SUM( 33/1 )</f>
        <v>33</v>
      </c>
    </row>
    <row r="275" spans="1:39" x14ac:dyDescent="0.25">
      <c r="A275">
        <v>45080146</v>
      </c>
      <c r="B275" t="s">
        <v>1334</v>
      </c>
      <c r="C275" s="4">
        <v>45080</v>
      </c>
      <c r="D275" s="5">
        <v>0.63194444444444442</v>
      </c>
      <c r="E275" t="s">
        <v>1405</v>
      </c>
      <c r="F275" t="s">
        <v>73</v>
      </c>
      <c r="G275">
        <v>5</v>
      </c>
      <c r="H275" t="s">
        <v>1406</v>
      </c>
      <c r="I275">
        <v>2614</v>
      </c>
      <c r="J275">
        <v>6</v>
      </c>
      <c r="K275" t="s">
        <v>1407</v>
      </c>
      <c r="L275">
        <v>3520</v>
      </c>
      <c r="M275" t="s">
        <v>945</v>
      </c>
      <c r="O275" t="s">
        <v>1408</v>
      </c>
      <c r="P275">
        <v>235.32</v>
      </c>
      <c r="Q275" t="s">
        <v>53</v>
      </c>
      <c r="R275" t="s">
        <v>47</v>
      </c>
      <c r="S275">
        <v>61.45</v>
      </c>
      <c r="T275">
        <v>4</v>
      </c>
      <c r="U275" t="s">
        <v>1422</v>
      </c>
      <c r="W275">
        <v>4.5</v>
      </c>
      <c r="X275">
        <v>4</v>
      </c>
      <c r="Y275">
        <v>10</v>
      </c>
      <c r="Z275">
        <v>4</v>
      </c>
      <c r="AA275">
        <v>144</v>
      </c>
      <c r="AB275" t="s">
        <v>109</v>
      </c>
      <c r="AD275" t="s">
        <v>1386</v>
      </c>
      <c r="AE275" t="s">
        <v>1423</v>
      </c>
      <c r="AH275" t="s">
        <v>1424</v>
      </c>
      <c r="AL275" t="s">
        <v>117</v>
      </c>
      <c r="AM275">
        <f>SUM( 11/2 )</f>
        <v>5.5</v>
      </c>
    </row>
    <row r="276" spans="1:39" x14ac:dyDescent="0.25">
      <c r="A276">
        <v>45080147</v>
      </c>
      <c r="B276" t="s">
        <v>1334</v>
      </c>
      <c r="C276" s="4">
        <v>45080</v>
      </c>
      <c r="D276" s="5">
        <v>0.65625</v>
      </c>
      <c r="E276" t="s">
        <v>1432</v>
      </c>
      <c r="F276" t="s">
        <v>39</v>
      </c>
      <c r="G276">
        <v>4</v>
      </c>
      <c r="H276" t="s">
        <v>40</v>
      </c>
      <c r="I276">
        <v>4225</v>
      </c>
      <c r="J276">
        <v>4</v>
      </c>
      <c r="K276" t="s">
        <v>1336</v>
      </c>
      <c r="L276">
        <v>4400</v>
      </c>
      <c r="M276" t="s">
        <v>945</v>
      </c>
      <c r="N276">
        <v>115</v>
      </c>
      <c r="O276" t="s">
        <v>1433</v>
      </c>
      <c r="P276">
        <v>306.02</v>
      </c>
      <c r="Q276" t="s">
        <v>41</v>
      </c>
      <c r="S276">
        <v>0</v>
      </c>
      <c r="T276">
        <v>1</v>
      </c>
      <c r="U276" t="s">
        <v>1434</v>
      </c>
      <c r="W276">
        <v>3</v>
      </c>
      <c r="X276">
        <v>8</v>
      </c>
      <c r="Y276">
        <v>11</v>
      </c>
      <c r="Z276">
        <v>9</v>
      </c>
      <c r="AA276">
        <v>163</v>
      </c>
      <c r="AB276" t="s">
        <v>66</v>
      </c>
      <c r="AD276" t="s">
        <v>81</v>
      </c>
      <c r="AE276" t="s">
        <v>1435</v>
      </c>
      <c r="AG276">
        <v>113</v>
      </c>
      <c r="AH276" t="s">
        <v>1436</v>
      </c>
      <c r="AI276" t="s">
        <v>1437</v>
      </c>
      <c r="AJ276" t="s">
        <v>128</v>
      </c>
      <c r="AK276" t="s">
        <v>44</v>
      </c>
      <c r="AL276" t="s">
        <v>1393</v>
      </c>
      <c r="AM276">
        <f>SUM( 15/8 )</f>
        <v>1.875</v>
      </c>
    </row>
    <row r="277" spans="1:39" x14ac:dyDescent="0.25">
      <c r="A277">
        <v>45080147</v>
      </c>
      <c r="B277" t="s">
        <v>1334</v>
      </c>
      <c r="C277" s="4">
        <v>45080</v>
      </c>
      <c r="D277" s="5">
        <v>0.65625</v>
      </c>
      <c r="E277" t="s">
        <v>1432</v>
      </c>
      <c r="F277" t="s">
        <v>39</v>
      </c>
      <c r="G277">
        <v>4</v>
      </c>
      <c r="H277" t="s">
        <v>40</v>
      </c>
      <c r="I277">
        <v>4225</v>
      </c>
      <c r="J277">
        <v>4</v>
      </c>
      <c r="K277" t="s">
        <v>1336</v>
      </c>
      <c r="L277">
        <v>4400</v>
      </c>
      <c r="M277" t="s">
        <v>945</v>
      </c>
      <c r="N277">
        <v>115</v>
      </c>
      <c r="O277" t="s">
        <v>1433</v>
      </c>
      <c r="P277">
        <v>306.02</v>
      </c>
      <c r="Q277" t="s">
        <v>60</v>
      </c>
      <c r="R277" t="s">
        <v>114</v>
      </c>
      <c r="S277">
        <v>1.25</v>
      </c>
      <c r="T277">
        <v>4</v>
      </c>
      <c r="U277" t="s">
        <v>1446</v>
      </c>
      <c r="W277">
        <v>1.625</v>
      </c>
      <c r="X277">
        <v>6</v>
      </c>
      <c r="Y277">
        <v>11</v>
      </c>
      <c r="Z277">
        <v>2</v>
      </c>
      <c r="AA277">
        <v>156</v>
      </c>
      <c r="AB277" t="s">
        <v>42</v>
      </c>
      <c r="AC277" t="s">
        <v>890</v>
      </c>
      <c r="AD277" t="s">
        <v>1447</v>
      </c>
      <c r="AE277" t="s">
        <v>1369</v>
      </c>
      <c r="AG277">
        <v>106</v>
      </c>
      <c r="AH277" t="s">
        <v>1448</v>
      </c>
      <c r="AI277" t="s">
        <v>1449</v>
      </c>
      <c r="AJ277" t="s">
        <v>156</v>
      </c>
      <c r="AL277" t="s">
        <v>64</v>
      </c>
      <c r="AM277">
        <f>SUM( 3/1 )</f>
        <v>3</v>
      </c>
    </row>
    <row r="278" spans="1:39" x14ac:dyDescent="0.25">
      <c r="A278">
        <v>45080147</v>
      </c>
      <c r="B278" t="s">
        <v>1334</v>
      </c>
      <c r="C278" s="4">
        <v>45080</v>
      </c>
      <c r="D278" s="5">
        <v>0.65625</v>
      </c>
      <c r="E278" t="s">
        <v>1432</v>
      </c>
      <c r="F278" t="s">
        <v>39</v>
      </c>
      <c r="G278">
        <v>4</v>
      </c>
      <c r="H278" t="s">
        <v>40</v>
      </c>
      <c r="I278">
        <v>4225</v>
      </c>
      <c r="J278">
        <v>4</v>
      </c>
      <c r="K278" t="s">
        <v>1336</v>
      </c>
      <c r="L278">
        <v>4400</v>
      </c>
      <c r="M278" t="s">
        <v>945</v>
      </c>
      <c r="N278">
        <v>115</v>
      </c>
      <c r="O278" t="s">
        <v>1433</v>
      </c>
      <c r="P278">
        <v>306.02</v>
      </c>
      <c r="Q278" t="s">
        <v>56</v>
      </c>
      <c r="R278" t="s">
        <v>77</v>
      </c>
      <c r="S278">
        <v>22.25</v>
      </c>
      <c r="T278">
        <v>3</v>
      </c>
      <c r="U278" t="s">
        <v>1442</v>
      </c>
      <c r="W278">
        <v>3.5</v>
      </c>
      <c r="X278">
        <v>5</v>
      </c>
      <c r="Y278">
        <v>10</v>
      </c>
      <c r="Z278">
        <v>12</v>
      </c>
      <c r="AA278">
        <v>152</v>
      </c>
      <c r="AD278" t="s">
        <v>1219</v>
      </c>
      <c r="AE278" t="s">
        <v>1443</v>
      </c>
      <c r="AF278">
        <v>7</v>
      </c>
      <c r="AG278">
        <v>109</v>
      </c>
      <c r="AH278" t="s">
        <v>1444</v>
      </c>
      <c r="AI278" t="s">
        <v>1445</v>
      </c>
      <c r="AJ278" t="s">
        <v>65</v>
      </c>
      <c r="AL278" t="s">
        <v>717</v>
      </c>
      <c r="AM278">
        <f>SUM( 13/8 )</f>
        <v>1.625</v>
      </c>
    </row>
    <row r="279" spans="1:39" x14ac:dyDescent="0.25">
      <c r="A279">
        <v>45080147</v>
      </c>
      <c r="B279" t="s">
        <v>1334</v>
      </c>
      <c r="C279" s="4">
        <v>45080</v>
      </c>
      <c r="D279" s="5">
        <v>0.65625</v>
      </c>
      <c r="E279" t="s">
        <v>1432</v>
      </c>
      <c r="F279" t="s">
        <v>39</v>
      </c>
      <c r="G279">
        <v>4</v>
      </c>
      <c r="H279" t="s">
        <v>40</v>
      </c>
      <c r="I279">
        <v>4225</v>
      </c>
      <c r="J279">
        <v>4</v>
      </c>
      <c r="K279" t="s">
        <v>1336</v>
      </c>
      <c r="L279">
        <v>4400</v>
      </c>
      <c r="M279" t="s">
        <v>945</v>
      </c>
      <c r="N279">
        <v>115</v>
      </c>
      <c r="O279" t="s">
        <v>1433</v>
      </c>
      <c r="P279">
        <v>306.02</v>
      </c>
      <c r="Q279" t="s">
        <v>50</v>
      </c>
      <c r="R279" t="s">
        <v>125</v>
      </c>
      <c r="S279">
        <v>32.25</v>
      </c>
      <c r="T279">
        <v>2</v>
      </c>
      <c r="U279" t="s">
        <v>1438</v>
      </c>
      <c r="W279">
        <v>3.3333333333333299</v>
      </c>
      <c r="X279">
        <v>7</v>
      </c>
      <c r="Y279">
        <v>11</v>
      </c>
      <c r="Z279">
        <v>7</v>
      </c>
      <c r="AA279">
        <v>161</v>
      </c>
      <c r="AD279" t="s">
        <v>1258</v>
      </c>
      <c r="AE279" t="s">
        <v>1355</v>
      </c>
      <c r="AG279">
        <v>111</v>
      </c>
      <c r="AH279" t="s">
        <v>1439</v>
      </c>
      <c r="AI279" t="s">
        <v>1440</v>
      </c>
      <c r="AJ279" t="s">
        <v>1441</v>
      </c>
      <c r="AK279" t="s">
        <v>44</v>
      </c>
      <c r="AL279" t="s">
        <v>74</v>
      </c>
      <c r="AM279">
        <f>SUM( 8/1 )</f>
        <v>8</v>
      </c>
    </row>
    <row r="280" spans="1:39" x14ac:dyDescent="0.25">
      <c r="A280">
        <v>45080148</v>
      </c>
      <c r="B280" t="s">
        <v>1334</v>
      </c>
      <c r="C280" s="4">
        <v>45080</v>
      </c>
      <c r="D280" s="5">
        <v>0.68055555555555558</v>
      </c>
      <c r="E280" t="s">
        <v>1450</v>
      </c>
      <c r="F280" t="s">
        <v>39</v>
      </c>
      <c r="G280">
        <v>4</v>
      </c>
      <c r="H280" t="s">
        <v>40</v>
      </c>
      <c r="I280">
        <v>4225</v>
      </c>
      <c r="J280">
        <v>4</v>
      </c>
      <c r="K280" t="s">
        <v>1407</v>
      </c>
      <c r="L280">
        <v>3520</v>
      </c>
      <c r="M280" t="s">
        <v>945</v>
      </c>
      <c r="N280">
        <v>110</v>
      </c>
      <c r="O280" t="s">
        <v>1451</v>
      </c>
      <c r="P280">
        <v>237.12</v>
      </c>
      <c r="Q280" t="s">
        <v>41</v>
      </c>
      <c r="S280">
        <v>0</v>
      </c>
      <c r="T280">
        <v>2</v>
      </c>
      <c r="U280" t="s">
        <v>1456</v>
      </c>
      <c r="W280">
        <v>0.90909090909090895</v>
      </c>
      <c r="X280">
        <v>5</v>
      </c>
      <c r="Y280">
        <v>11</v>
      </c>
      <c r="Z280">
        <v>5</v>
      </c>
      <c r="AA280">
        <v>159</v>
      </c>
      <c r="AB280" t="s">
        <v>42</v>
      </c>
      <c r="AD280" t="s">
        <v>1447</v>
      </c>
      <c r="AE280" t="s">
        <v>1369</v>
      </c>
      <c r="AG280">
        <v>107</v>
      </c>
      <c r="AH280" t="s">
        <v>1457</v>
      </c>
      <c r="AI280" t="s">
        <v>1458</v>
      </c>
      <c r="AJ280" t="s">
        <v>160</v>
      </c>
      <c r="AK280" t="s">
        <v>44</v>
      </c>
      <c r="AL280" t="s">
        <v>1459</v>
      </c>
      <c r="AM280">
        <f>SUM( 8/11 )</f>
        <v>0.72727272727272729</v>
      </c>
    </row>
    <row r="281" spans="1:39" x14ac:dyDescent="0.25">
      <c r="A281">
        <v>45080148</v>
      </c>
      <c r="B281" t="s">
        <v>1334</v>
      </c>
      <c r="C281" s="4">
        <v>45080</v>
      </c>
      <c r="D281" s="5">
        <v>0.68055555555555558</v>
      </c>
      <c r="E281" t="s">
        <v>1450</v>
      </c>
      <c r="F281" t="s">
        <v>39</v>
      </c>
      <c r="G281">
        <v>4</v>
      </c>
      <c r="H281" t="s">
        <v>40</v>
      </c>
      <c r="I281">
        <v>4225</v>
      </c>
      <c r="J281">
        <v>4</v>
      </c>
      <c r="K281" t="s">
        <v>1407</v>
      </c>
      <c r="L281">
        <v>3520</v>
      </c>
      <c r="M281" t="s">
        <v>945</v>
      </c>
      <c r="N281">
        <v>110</v>
      </c>
      <c r="O281" t="s">
        <v>1451</v>
      </c>
      <c r="P281">
        <v>237.12</v>
      </c>
      <c r="Q281" t="s">
        <v>60</v>
      </c>
      <c r="R281" t="s">
        <v>147</v>
      </c>
      <c r="S281">
        <v>3.25</v>
      </c>
      <c r="T281">
        <v>3</v>
      </c>
      <c r="U281" t="s">
        <v>1460</v>
      </c>
      <c r="W281">
        <v>3</v>
      </c>
      <c r="X281">
        <v>6</v>
      </c>
      <c r="Y281">
        <v>11</v>
      </c>
      <c r="Z281">
        <v>4</v>
      </c>
      <c r="AA281">
        <v>158</v>
      </c>
      <c r="AB281" t="s">
        <v>109</v>
      </c>
      <c r="AC281" t="s">
        <v>62</v>
      </c>
      <c r="AD281" t="s">
        <v>1228</v>
      </c>
      <c r="AE281" t="s">
        <v>1402</v>
      </c>
      <c r="AG281">
        <v>106</v>
      </c>
      <c r="AH281" t="s">
        <v>1461</v>
      </c>
      <c r="AI281" t="s">
        <v>1462</v>
      </c>
      <c r="AJ281" t="s">
        <v>156</v>
      </c>
      <c r="AK281" t="s">
        <v>111</v>
      </c>
      <c r="AL281" t="s">
        <v>119</v>
      </c>
      <c r="AM281">
        <f>SUM( 4/1 )</f>
        <v>4</v>
      </c>
    </row>
    <row r="282" spans="1:39" x14ac:dyDescent="0.25">
      <c r="A282">
        <v>45080148</v>
      </c>
      <c r="B282" t="s">
        <v>1334</v>
      </c>
      <c r="C282" s="4">
        <v>45080</v>
      </c>
      <c r="D282" s="5">
        <v>0.68055555555555558</v>
      </c>
      <c r="E282" t="s">
        <v>1450</v>
      </c>
      <c r="F282" t="s">
        <v>39</v>
      </c>
      <c r="G282">
        <v>4</v>
      </c>
      <c r="H282" t="s">
        <v>40</v>
      </c>
      <c r="I282">
        <v>4225</v>
      </c>
      <c r="J282">
        <v>4</v>
      </c>
      <c r="K282" t="s">
        <v>1407</v>
      </c>
      <c r="L282">
        <v>3520</v>
      </c>
      <c r="M282" t="s">
        <v>945</v>
      </c>
      <c r="N282">
        <v>110</v>
      </c>
      <c r="O282" t="s">
        <v>1451</v>
      </c>
      <c r="P282">
        <v>237.12</v>
      </c>
      <c r="Q282" t="s">
        <v>56</v>
      </c>
      <c r="R282" t="s">
        <v>102</v>
      </c>
      <c r="S282">
        <v>25.25</v>
      </c>
      <c r="T282">
        <v>1</v>
      </c>
      <c r="U282" t="s">
        <v>1452</v>
      </c>
      <c r="W282">
        <v>3</v>
      </c>
      <c r="X282">
        <v>8</v>
      </c>
      <c r="Y282">
        <v>11</v>
      </c>
      <c r="Z282">
        <v>7</v>
      </c>
      <c r="AA282">
        <v>161</v>
      </c>
      <c r="AB282" t="s">
        <v>109</v>
      </c>
      <c r="AC282" t="s">
        <v>88</v>
      </c>
      <c r="AD282" t="s">
        <v>175</v>
      </c>
      <c r="AE282" t="s">
        <v>1435</v>
      </c>
      <c r="AG282">
        <v>109</v>
      </c>
      <c r="AH282" t="s">
        <v>1453</v>
      </c>
      <c r="AI282" t="s">
        <v>1454</v>
      </c>
      <c r="AJ282" t="s">
        <v>1455</v>
      </c>
      <c r="AK282" t="s">
        <v>111</v>
      </c>
      <c r="AL282" t="s">
        <v>1034</v>
      </c>
      <c r="AM282">
        <f>SUM( 10/3 )</f>
        <v>3.3333333333333335</v>
      </c>
    </row>
    <row r="283" spans="1:39" x14ac:dyDescent="0.25">
      <c r="A283">
        <v>45080148</v>
      </c>
      <c r="B283" t="s">
        <v>1334</v>
      </c>
      <c r="C283" s="4">
        <v>45080</v>
      </c>
      <c r="D283" s="5">
        <v>0.68055555555555558</v>
      </c>
      <c r="E283" t="s">
        <v>1450</v>
      </c>
      <c r="F283" t="s">
        <v>39</v>
      </c>
      <c r="G283">
        <v>4</v>
      </c>
      <c r="H283" t="s">
        <v>40</v>
      </c>
      <c r="I283">
        <v>4225</v>
      </c>
      <c r="J283">
        <v>4</v>
      </c>
      <c r="K283" t="s">
        <v>1407</v>
      </c>
      <c r="L283">
        <v>3520</v>
      </c>
      <c r="M283" t="s">
        <v>945</v>
      </c>
      <c r="N283">
        <v>110</v>
      </c>
      <c r="O283" t="s">
        <v>1451</v>
      </c>
      <c r="P283">
        <v>237.12</v>
      </c>
      <c r="Q283" t="s">
        <v>50</v>
      </c>
      <c r="R283" t="s">
        <v>140</v>
      </c>
      <c r="S283">
        <v>29</v>
      </c>
      <c r="T283">
        <v>4</v>
      </c>
      <c r="U283" t="s">
        <v>1463</v>
      </c>
      <c r="W283">
        <v>18</v>
      </c>
      <c r="X283">
        <v>10</v>
      </c>
      <c r="Y283">
        <v>10</v>
      </c>
      <c r="Z283">
        <v>13</v>
      </c>
      <c r="AA283">
        <v>153</v>
      </c>
      <c r="AD283" t="s">
        <v>241</v>
      </c>
      <c r="AE283" t="s">
        <v>1464</v>
      </c>
      <c r="AF283">
        <v>3</v>
      </c>
      <c r="AG283">
        <v>104</v>
      </c>
      <c r="AH283" t="s">
        <v>1465</v>
      </c>
      <c r="AI283" t="s">
        <v>1466</v>
      </c>
      <c r="AJ283" t="s">
        <v>1467</v>
      </c>
      <c r="AL283" t="s">
        <v>90</v>
      </c>
      <c r="AM283">
        <f>SUM( 12/1 )</f>
        <v>12</v>
      </c>
    </row>
    <row r="284" spans="1:39" x14ac:dyDescent="0.25">
      <c r="A284">
        <v>45080149</v>
      </c>
      <c r="B284" t="s">
        <v>1334</v>
      </c>
      <c r="C284" s="4">
        <v>45080</v>
      </c>
      <c r="D284" s="5">
        <v>0.70486111111111116</v>
      </c>
      <c r="E284" t="s">
        <v>1468</v>
      </c>
      <c r="F284" t="s">
        <v>39</v>
      </c>
      <c r="G284">
        <v>4</v>
      </c>
      <c r="H284" t="s">
        <v>40</v>
      </c>
      <c r="I284">
        <v>4357</v>
      </c>
      <c r="J284">
        <v>8</v>
      </c>
      <c r="K284" t="s">
        <v>1407</v>
      </c>
      <c r="L284">
        <v>3520</v>
      </c>
      <c r="M284" t="s">
        <v>945</v>
      </c>
      <c r="O284" t="s">
        <v>1469</v>
      </c>
      <c r="P284">
        <v>239.07</v>
      </c>
      <c r="Q284" t="s">
        <v>41</v>
      </c>
      <c r="S284">
        <v>0</v>
      </c>
      <c r="T284">
        <v>3</v>
      </c>
      <c r="U284" t="s">
        <v>1476</v>
      </c>
      <c r="W284">
        <v>6</v>
      </c>
      <c r="X284">
        <v>6</v>
      </c>
      <c r="Y284">
        <v>11</v>
      </c>
      <c r="Z284">
        <v>2</v>
      </c>
      <c r="AA284">
        <v>156</v>
      </c>
      <c r="AD284" t="s">
        <v>1395</v>
      </c>
      <c r="AE284" t="s">
        <v>1420</v>
      </c>
      <c r="AH284" t="s">
        <v>1477</v>
      </c>
      <c r="AI284" t="s">
        <v>1478</v>
      </c>
      <c r="AJ284" t="s">
        <v>96</v>
      </c>
      <c r="AL284" t="s">
        <v>78</v>
      </c>
      <c r="AM284">
        <f>SUM( 10/1 )</f>
        <v>10</v>
      </c>
    </row>
    <row r="285" spans="1:39" x14ac:dyDescent="0.25">
      <c r="A285">
        <v>45080149</v>
      </c>
      <c r="B285" t="s">
        <v>1334</v>
      </c>
      <c r="C285" s="4">
        <v>45080</v>
      </c>
      <c r="D285" s="5">
        <v>0.70486111111111116</v>
      </c>
      <c r="E285" t="s">
        <v>1468</v>
      </c>
      <c r="F285" t="s">
        <v>39</v>
      </c>
      <c r="G285">
        <v>4</v>
      </c>
      <c r="H285" t="s">
        <v>40</v>
      </c>
      <c r="I285">
        <v>4357</v>
      </c>
      <c r="J285">
        <v>8</v>
      </c>
      <c r="K285" t="s">
        <v>1407</v>
      </c>
      <c r="L285">
        <v>3520</v>
      </c>
      <c r="M285" t="s">
        <v>945</v>
      </c>
      <c r="O285" t="s">
        <v>1469</v>
      </c>
      <c r="P285">
        <v>239.07</v>
      </c>
      <c r="Q285" t="s">
        <v>60</v>
      </c>
      <c r="R285" t="s">
        <v>1190</v>
      </c>
      <c r="S285">
        <v>6.5</v>
      </c>
      <c r="T285">
        <v>5</v>
      </c>
      <c r="U285" t="s">
        <v>1484</v>
      </c>
      <c r="W285">
        <v>5</v>
      </c>
      <c r="X285">
        <v>5</v>
      </c>
      <c r="Y285">
        <v>11</v>
      </c>
      <c r="Z285">
        <v>2</v>
      </c>
      <c r="AA285">
        <v>156</v>
      </c>
      <c r="AD285" t="s">
        <v>1485</v>
      </c>
      <c r="AE285" t="s">
        <v>1486</v>
      </c>
      <c r="AG285">
        <v>108</v>
      </c>
      <c r="AH285" t="s">
        <v>1487</v>
      </c>
      <c r="AI285" t="s">
        <v>1488</v>
      </c>
      <c r="AJ285" t="s">
        <v>1489</v>
      </c>
      <c r="AL285" t="s">
        <v>74</v>
      </c>
      <c r="AM285">
        <f>SUM( 8/1 )</f>
        <v>8</v>
      </c>
    </row>
    <row r="286" spans="1:39" x14ac:dyDescent="0.25">
      <c r="A286">
        <v>45080149</v>
      </c>
      <c r="B286" t="s">
        <v>1334</v>
      </c>
      <c r="C286" s="4">
        <v>45080</v>
      </c>
      <c r="D286" s="5">
        <v>0.70486111111111116</v>
      </c>
      <c r="E286" t="s">
        <v>1468</v>
      </c>
      <c r="F286" t="s">
        <v>39</v>
      </c>
      <c r="G286">
        <v>4</v>
      </c>
      <c r="H286" t="s">
        <v>40</v>
      </c>
      <c r="I286">
        <v>4357</v>
      </c>
      <c r="J286">
        <v>8</v>
      </c>
      <c r="K286" t="s">
        <v>1407</v>
      </c>
      <c r="L286">
        <v>3520</v>
      </c>
      <c r="M286" t="s">
        <v>945</v>
      </c>
      <c r="O286" t="s">
        <v>1469</v>
      </c>
      <c r="P286">
        <v>239.07</v>
      </c>
      <c r="Q286" t="s">
        <v>56</v>
      </c>
      <c r="R286" t="s">
        <v>114</v>
      </c>
      <c r="S286">
        <v>7.75</v>
      </c>
      <c r="T286">
        <v>6</v>
      </c>
      <c r="U286" t="s">
        <v>1490</v>
      </c>
      <c r="W286">
        <v>7</v>
      </c>
      <c r="X286">
        <v>6</v>
      </c>
      <c r="Y286">
        <v>10</v>
      </c>
      <c r="Z286">
        <v>13</v>
      </c>
      <c r="AA286">
        <v>153</v>
      </c>
      <c r="AD286" t="s">
        <v>1485</v>
      </c>
      <c r="AE286" t="s">
        <v>1491</v>
      </c>
      <c r="AF286">
        <v>3</v>
      </c>
      <c r="AH286" t="s">
        <v>1492</v>
      </c>
      <c r="AJ286" t="s">
        <v>1493</v>
      </c>
      <c r="AL286" t="s">
        <v>127</v>
      </c>
      <c r="AM286">
        <f>SUM( 16/1 )</f>
        <v>16</v>
      </c>
    </row>
    <row r="287" spans="1:39" x14ac:dyDescent="0.25">
      <c r="A287">
        <v>45080149</v>
      </c>
      <c r="B287" t="s">
        <v>1334</v>
      </c>
      <c r="C287" s="4">
        <v>45080</v>
      </c>
      <c r="D287" s="5">
        <v>0.70486111111111116</v>
      </c>
      <c r="E287" t="s">
        <v>1468</v>
      </c>
      <c r="F287" t="s">
        <v>39</v>
      </c>
      <c r="G287">
        <v>4</v>
      </c>
      <c r="H287" t="s">
        <v>40</v>
      </c>
      <c r="I287">
        <v>4357</v>
      </c>
      <c r="J287">
        <v>8</v>
      </c>
      <c r="K287" t="s">
        <v>1407</v>
      </c>
      <c r="L287">
        <v>3520</v>
      </c>
      <c r="M287" t="s">
        <v>945</v>
      </c>
      <c r="O287" t="s">
        <v>1469</v>
      </c>
      <c r="P287">
        <v>239.07</v>
      </c>
      <c r="Q287" t="s">
        <v>50</v>
      </c>
      <c r="R287" t="s">
        <v>61</v>
      </c>
      <c r="S287">
        <v>12.75</v>
      </c>
      <c r="T287">
        <v>7</v>
      </c>
      <c r="U287" t="s">
        <v>1494</v>
      </c>
      <c r="W287">
        <v>2.25</v>
      </c>
      <c r="X287">
        <v>4</v>
      </c>
      <c r="Y287">
        <v>10</v>
      </c>
      <c r="Z287">
        <v>11</v>
      </c>
      <c r="AA287">
        <v>151</v>
      </c>
      <c r="AB287" t="s">
        <v>66</v>
      </c>
      <c r="AD287" t="s">
        <v>1447</v>
      </c>
      <c r="AE287" t="s">
        <v>1369</v>
      </c>
      <c r="AH287" t="s">
        <v>1495</v>
      </c>
      <c r="AJ287" t="s">
        <v>1496</v>
      </c>
      <c r="AL287" t="s">
        <v>1497</v>
      </c>
      <c r="AM287">
        <f>SUM( 1/1 )</f>
        <v>1</v>
      </c>
    </row>
    <row r="288" spans="1:39" x14ac:dyDescent="0.25">
      <c r="A288">
        <v>45080149</v>
      </c>
      <c r="B288" t="s">
        <v>1334</v>
      </c>
      <c r="C288" s="4">
        <v>45080</v>
      </c>
      <c r="D288" s="5">
        <v>0.70486111111111116</v>
      </c>
      <c r="E288" t="s">
        <v>1468</v>
      </c>
      <c r="F288" t="s">
        <v>39</v>
      </c>
      <c r="G288">
        <v>4</v>
      </c>
      <c r="H288" t="s">
        <v>40</v>
      </c>
      <c r="I288">
        <v>4357</v>
      </c>
      <c r="J288">
        <v>8</v>
      </c>
      <c r="K288" t="s">
        <v>1407</v>
      </c>
      <c r="L288">
        <v>3520</v>
      </c>
      <c r="M288" t="s">
        <v>945</v>
      </c>
      <c r="O288" t="s">
        <v>1469</v>
      </c>
      <c r="P288">
        <v>239.07</v>
      </c>
      <c r="Q288" t="s">
        <v>61</v>
      </c>
      <c r="R288" t="s">
        <v>46</v>
      </c>
      <c r="S288">
        <v>19.75</v>
      </c>
      <c r="T288">
        <v>2</v>
      </c>
      <c r="U288" t="s">
        <v>1472</v>
      </c>
      <c r="W288">
        <v>50</v>
      </c>
      <c r="X288">
        <v>5</v>
      </c>
      <c r="Y288">
        <v>11</v>
      </c>
      <c r="Z288">
        <v>2</v>
      </c>
      <c r="AA288">
        <v>156</v>
      </c>
      <c r="AC288" t="s">
        <v>88</v>
      </c>
      <c r="AD288" t="s">
        <v>1473</v>
      </c>
      <c r="AE288" t="s">
        <v>1423</v>
      </c>
      <c r="AH288" t="s">
        <v>1474</v>
      </c>
      <c r="AI288" t="s">
        <v>1475</v>
      </c>
      <c r="AJ288" t="s">
        <v>146</v>
      </c>
      <c r="AL288" t="s">
        <v>90</v>
      </c>
      <c r="AM288">
        <f>SUM( 12/1 )</f>
        <v>12</v>
      </c>
    </row>
    <row r="289" spans="1:39" x14ac:dyDescent="0.25">
      <c r="A289">
        <v>45080149</v>
      </c>
      <c r="B289" t="s">
        <v>1334</v>
      </c>
      <c r="C289" s="4">
        <v>45080</v>
      </c>
      <c r="D289" s="5">
        <v>0.70486111111111116</v>
      </c>
      <c r="E289" t="s">
        <v>1468</v>
      </c>
      <c r="F289" t="s">
        <v>39</v>
      </c>
      <c r="G289">
        <v>4</v>
      </c>
      <c r="H289" t="s">
        <v>40</v>
      </c>
      <c r="I289">
        <v>4357</v>
      </c>
      <c r="J289">
        <v>8</v>
      </c>
      <c r="K289" t="s">
        <v>1407</v>
      </c>
      <c r="L289">
        <v>3520</v>
      </c>
      <c r="M289" t="s">
        <v>945</v>
      </c>
      <c r="O289" t="s">
        <v>1469</v>
      </c>
      <c r="P289">
        <v>239.07</v>
      </c>
      <c r="Q289" t="s">
        <v>53</v>
      </c>
      <c r="R289" t="s">
        <v>50</v>
      </c>
      <c r="S289">
        <v>23.75</v>
      </c>
      <c r="T289">
        <v>1</v>
      </c>
      <c r="U289" t="s">
        <v>1470</v>
      </c>
      <c r="W289">
        <v>1.875</v>
      </c>
      <c r="X289">
        <v>5</v>
      </c>
      <c r="Y289">
        <v>11</v>
      </c>
      <c r="Z289">
        <v>2</v>
      </c>
      <c r="AA289">
        <v>156</v>
      </c>
      <c r="AB289" t="s">
        <v>42</v>
      </c>
      <c r="AC289" t="s">
        <v>62</v>
      </c>
      <c r="AD289" t="s">
        <v>1219</v>
      </c>
      <c r="AE289" t="s">
        <v>1402</v>
      </c>
      <c r="AH289" t="s">
        <v>1471</v>
      </c>
      <c r="AI289" t="s">
        <v>61</v>
      </c>
      <c r="AJ289" t="s">
        <v>47</v>
      </c>
      <c r="AL289" t="s">
        <v>117</v>
      </c>
      <c r="AM289">
        <f>SUM( 11/2 )</f>
        <v>5.5</v>
      </c>
    </row>
    <row r="290" spans="1:39" x14ac:dyDescent="0.25">
      <c r="A290">
        <v>45080149</v>
      </c>
      <c r="B290" t="s">
        <v>1334</v>
      </c>
      <c r="C290" s="4">
        <v>45080</v>
      </c>
      <c r="D290" s="5">
        <v>0.70486111111111116</v>
      </c>
      <c r="E290" t="s">
        <v>1468</v>
      </c>
      <c r="F290" t="s">
        <v>39</v>
      </c>
      <c r="G290">
        <v>4</v>
      </c>
      <c r="H290" t="s">
        <v>40</v>
      </c>
      <c r="I290">
        <v>4357</v>
      </c>
      <c r="J290">
        <v>8</v>
      </c>
      <c r="K290" t="s">
        <v>1407</v>
      </c>
      <c r="L290">
        <v>3520</v>
      </c>
      <c r="M290" t="s">
        <v>945</v>
      </c>
      <c r="O290" t="s">
        <v>1469</v>
      </c>
      <c r="P290">
        <v>239.07</v>
      </c>
      <c r="Q290" t="s">
        <v>46</v>
      </c>
      <c r="R290" t="s">
        <v>1479</v>
      </c>
      <c r="S290">
        <v>33.25</v>
      </c>
      <c r="T290">
        <v>4</v>
      </c>
      <c r="U290" t="s">
        <v>1480</v>
      </c>
      <c r="W290">
        <v>40</v>
      </c>
      <c r="X290">
        <v>5</v>
      </c>
      <c r="Y290">
        <v>11</v>
      </c>
      <c r="Z290">
        <v>2</v>
      </c>
      <c r="AA290">
        <v>156</v>
      </c>
      <c r="AD290" t="s">
        <v>81</v>
      </c>
      <c r="AE290" t="s">
        <v>1435</v>
      </c>
      <c r="AH290" t="s">
        <v>1481</v>
      </c>
      <c r="AI290" t="s">
        <v>1482</v>
      </c>
      <c r="AJ290" t="s">
        <v>1483</v>
      </c>
      <c r="AL290" t="s">
        <v>76</v>
      </c>
      <c r="AM290">
        <f>SUM( 25/1 )</f>
        <v>25</v>
      </c>
    </row>
    <row r="291" spans="1:39" x14ac:dyDescent="0.25">
      <c r="A291">
        <v>45080149</v>
      </c>
      <c r="B291" t="s">
        <v>1334</v>
      </c>
      <c r="C291" s="4">
        <v>45080</v>
      </c>
      <c r="D291" s="5">
        <v>0.70486111111111116</v>
      </c>
      <c r="E291" t="s">
        <v>1468</v>
      </c>
      <c r="F291" t="s">
        <v>39</v>
      </c>
      <c r="G291">
        <v>4</v>
      </c>
      <c r="H291" t="s">
        <v>40</v>
      </c>
      <c r="I291">
        <v>4357</v>
      </c>
      <c r="J291">
        <v>8</v>
      </c>
      <c r="K291" t="s">
        <v>1407</v>
      </c>
      <c r="L291">
        <v>3520</v>
      </c>
      <c r="M291" t="s">
        <v>945</v>
      </c>
      <c r="O291" t="s">
        <v>1469</v>
      </c>
      <c r="P291">
        <v>239.07</v>
      </c>
      <c r="Q291" t="s">
        <v>91</v>
      </c>
      <c r="R291" t="s">
        <v>47</v>
      </c>
      <c r="S291">
        <v>57.25</v>
      </c>
      <c r="T291">
        <v>9</v>
      </c>
      <c r="U291" t="s">
        <v>1498</v>
      </c>
      <c r="W291">
        <v>150</v>
      </c>
      <c r="X291">
        <v>4</v>
      </c>
      <c r="Y291">
        <v>10</v>
      </c>
      <c r="Z291">
        <v>4</v>
      </c>
      <c r="AA291">
        <v>144</v>
      </c>
      <c r="AD291" t="s">
        <v>1473</v>
      </c>
      <c r="AE291" t="s">
        <v>1499</v>
      </c>
      <c r="AH291" t="s">
        <v>1500</v>
      </c>
      <c r="AI291" t="s">
        <v>91</v>
      </c>
      <c r="AJ291" t="s">
        <v>146</v>
      </c>
      <c r="AL291" t="s">
        <v>49</v>
      </c>
      <c r="AM291">
        <f>SUM( 33/1 )</f>
        <v>33</v>
      </c>
    </row>
    <row r="292" spans="1:39" x14ac:dyDescent="0.25">
      <c r="A292">
        <v>45080150</v>
      </c>
      <c r="B292" t="s">
        <v>1334</v>
      </c>
      <c r="C292" s="4">
        <v>45080</v>
      </c>
      <c r="D292" s="5">
        <v>0.72569444444444442</v>
      </c>
      <c r="E292" t="s">
        <v>1501</v>
      </c>
      <c r="F292" t="s">
        <v>39</v>
      </c>
      <c r="G292">
        <v>4</v>
      </c>
      <c r="H292" t="s">
        <v>40</v>
      </c>
      <c r="I292">
        <v>4225</v>
      </c>
      <c r="J292">
        <v>6</v>
      </c>
      <c r="K292" t="s">
        <v>1383</v>
      </c>
      <c r="L292">
        <v>5060</v>
      </c>
      <c r="M292" t="s">
        <v>945</v>
      </c>
      <c r="N292">
        <v>110</v>
      </c>
      <c r="O292" t="s">
        <v>1502</v>
      </c>
      <c r="P292">
        <v>351.64</v>
      </c>
      <c r="Q292" t="s">
        <v>41</v>
      </c>
      <c r="S292">
        <v>0</v>
      </c>
      <c r="T292">
        <v>5</v>
      </c>
      <c r="U292" t="s">
        <v>1518</v>
      </c>
      <c r="W292">
        <v>4.5</v>
      </c>
      <c r="X292">
        <v>6</v>
      </c>
      <c r="Y292">
        <v>11</v>
      </c>
      <c r="Z292">
        <v>2</v>
      </c>
      <c r="AA292">
        <v>156</v>
      </c>
      <c r="AD292" t="s">
        <v>1401</v>
      </c>
      <c r="AE292" t="s">
        <v>1402</v>
      </c>
      <c r="AG292">
        <v>98</v>
      </c>
      <c r="AH292" t="s">
        <v>1519</v>
      </c>
      <c r="AI292" t="s">
        <v>1520</v>
      </c>
      <c r="AJ292" t="s">
        <v>221</v>
      </c>
      <c r="AK292" t="s">
        <v>84</v>
      </c>
      <c r="AL292" t="s">
        <v>64</v>
      </c>
      <c r="AM292">
        <f>SUM( 3/1 )</f>
        <v>3</v>
      </c>
    </row>
    <row r="293" spans="1:39" x14ac:dyDescent="0.25">
      <c r="A293">
        <v>45080150</v>
      </c>
      <c r="B293" t="s">
        <v>1334</v>
      </c>
      <c r="C293" s="4">
        <v>45080</v>
      </c>
      <c r="D293" s="5">
        <v>0.72569444444444442</v>
      </c>
      <c r="E293" t="s">
        <v>1501</v>
      </c>
      <c r="F293" t="s">
        <v>39</v>
      </c>
      <c r="G293">
        <v>4</v>
      </c>
      <c r="H293" t="s">
        <v>40</v>
      </c>
      <c r="I293">
        <v>4225</v>
      </c>
      <c r="J293">
        <v>6</v>
      </c>
      <c r="K293" t="s">
        <v>1383</v>
      </c>
      <c r="L293">
        <v>5060</v>
      </c>
      <c r="M293" t="s">
        <v>945</v>
      </c>
      <c r="N293">
        <v>110</v>
      </c>
      <c r="O293" t="s">
        <v>1502</v>
      </c>
      <c r="P293">
        <v>351.64</v>
      </c>
      <c r="Q293" t="s">
        <v>60</v>
      </c>
      <c r="R293" t="s">
        <v>131</v>
      </c>
      <c r="S293">
        <v>4.75</v>
      </c>
      <c r="T293">
        <v>2</v>
      </c>
      <c r="U293" t="s">
        <v>1507</v>
      </c>
      <c r="W293">
        <v>10</v>
      </c>
      <c r="X293">
        <v>10</v>
      </c>
      <c r="Y293">
        <v>11</v>
      </c>
      <c r="Z293">
        <v>6</v>
      </c>
      <c r="AA293">
        <v>160</v>
      </c>
      <c r="AC293" t="s">
        <v>62</v>
      </c>
      <c r="AD293" t="s">
        <v>1508</v>
      </c>
      <c r="AE293" t="s">
        <v>1379</v>
      </c>
      <c r="AG293">
        <v>102</v>
      </c>
      <c r="AH293" t="s">
        <v>1509</v>
      </c>
      <c r="AI293" t="s">
        <v>1510</v>
      </c>
      <c r="AJ293" t="s">
        <v>91</v>
      </c>
      <c r="AL293" t="s">
        <v>119</v>
      </c>
      <c r="AM293">
        <f>SUM( 4/1 )</f>
        <v>4</v>
      </c>
    </row>
    <row r="294" spans="1:39" x14ac:dyDescent="0.25">
      <c r="A294">
        <v>45080150</v>
      </c>
      <c r="B294" t="s">
        <v>1334</v>
      </c>
      <c r="C294" s="4">
        <v>45080</v>
      </c>
      <c r="D294" s="5">
        <v>0.72569444444444442</v>
      </c>
      <c r="E294" t="s">
        <v>1501</v>
      </c>
      <c r="F294" t="s">
        <v>39</v>
      </c>
      <c r="G294">
        <v>4</v>
      </c>
      <c r="H294" t="s">
        <v>40</v>
      </c>
      <c r="I294">
        <v>4225</v>
      </c>
      <c r="J294">
        <v>6</v>
      </c>
      <c r="K294" t="s">
        <v>1383</v>
      </c>
      <c r="L294">
        <v>5060</v>
      </c>
      <c r="M294" t="s">
        <v>945</v>
      </c>
      <c r="N294">
        <v>110</v>
      </c>
      <c r="O294" t="s">
        <v>1502</v>
      </c>
      <c r="P294">
        <v>351.64</v>
      </c>
      <c r="Q294" t="s">
        <v>56</v>
      </c>
      <c r="R294" t="s">
        <v>114</v>
      </c>
      <c r="S294">
        <v>6</v>
      </c>
      <c r="T294">
        <v>3</v>
      </c>
      <c r="U294" t="s">
        <v>1511</v>
      </c>
      <c r="W294">
        <v>12</v>
      </c>
      <c r="X294">
        <v>7</v>
      </c>
      <c r="Y294">
        <v>11</v>
      </c>
      <c r="Z294">
        <v>5</v>
      </c>
      <c r="AA294">
        <v>159</v>
      </c>
      <c r="AC294" t="s">
        <v>88</v>
      </c>
      <c r="AD294" t="s">
        <v>1414</v>
      </c>
      <c r="AE294" t="s">
        <v>1415</v>
      </c>
      <c r="AG294">
        <v>101</v>
      </c>
      <c r="AH294" t="s">
        <v>1512</v>
      </c>
      <c r="AI294" t="s">
        <v>1513</v>
      </c>
      <c r="AJ294" t="s">
        <v>221</v>
      </c>
      <c r="AK294" t="s">
        <v>44</v>
      </c>
      <c r="AL294" t="s">
        <v>1158</v>
      </c>
      <c r="AM294">
        <f>SUM( 13/2 )</f>
        <v>6.5</v>
      </c>
    </row>
    <row r="295" spans="1:39" x14ac:dyDescent="0.25">
      <c r="A295">
        <v>45080150</v>
      </c>
      <c r="B295" t="s">
        <v>1334</v>
      </c>
      <c r="C295" s="4">
        <v>45080</v>
      </c>
      <c r="D295" s="5">
        <v>0.72569444444444442</v>
      </c>
      <c r="E295" t="s">
        <v>1501</v>
      </c>
      <c r="F295" t="s">
        <v>39</v>
      </c>
      <c r="G295">
        <v>4</v>
      </c>
      <c r="H295" t="s">
        <v>40</v>
      </c>
      <c r="I295">
        <v>4225</v>
      </c>
      <c r="J295">
        <v>6</v>
      </c>
      <c r="K295" t="s">
        <v>1383</v>
      </c>
      <c r="L295">
        <v>5060</v>
      </c>
      <c r="M295" t="s">
        <v>945</v>
      </c>
      <c r="N295">
        <v>110</v>
      </c>
      <c r="O295" t="s">
        <v>1502</v>
      </c>
      <c r="P295">
        <v>351.64</v>
      </c>
      <c r="Q295" t="s">
        <v>50</v>
      </c>
      <c r="R295" t="s">
        <v>152</v>
      </c>
      <c r="S295">
        <v>8.75</v>
      </c>
      <c r="T295">
        <v>1</v>
      </c>
      <c r="U295" t="s">
        <v>1503</v>
      </c>
      <c r="W295">
        <v>3.6</v>
      </c>
      <c r="X295">
        <v>8</v>
      </c>
      <c r="Y295">
        <v>12</v>
      </c>
      <c r="Z295">
        <v>0</v>
      </c>
      <c r="AA295">
        <v>168</v>
      </c>
      <c r="AB295" t="s">
        <v>66</v>
      </c>
      <c r="AC295" t="s">
        <v>88</v>
      </c>
      <c r="AD295" t="s">
        <v>1395</v>
      </c>
      <c r="AE295" t="s">
        <v>1504</v>
      </c>
      <c r="AG295">
        <v>110</v>
      </c>
      <c r="AH295" t="s">
        <v>1505</v>
      </c>
      <c r="AI295" t="s">
        <v>1506</v>
      </c>
      <c r="AJ295" t="s">
        <v>221</v>
      </c>
      <c r="AK295" t="s">
        <v>143</v>
      </c>
      <c r="AL295" t="s">
        <v>117</v>
      </c>
      <c r="AM295">
        <f>SUM( 11/2 )</f>
        <v>5.5</v>
      </c>
    </row>
    <row r="296" spans="1:39" x14ac:dyDescent="0.25">
      <c r="A296">
        <v>45080150</v>
      </c>
      <c r="B296" t="s">
        <v>1334</v>
      </c>
      <c r="C296" s="4">
        <v>45080</v>
      </c>
      <c r="D296" s="5">
        <v>0.72569444444444442</v>
      </c>
      <c r="E296" t="s">
        <v>1501</v>
      </c>
      <c r="F296" t="s">
        <v>39</v>
      </c>
      <c r="G296">
        <v>4</v>
      </c>
      <c r="H296" t="s">
        <v>40</v>
      </c>
      <c r="I296">
        <v>4225</v>
      </c>
      <c r="J296">
        <v>6</v>
      </c>
      <c r="K296" t="s">
        <v>1383</v>
      </c>
      <c r="L296">
        <v>5060</v>
      </c>
      <c r="M296" t="s">
        <v>945</v>
      </c>
      <c r="N296">
        <v>110</v>
      </c>
      <c r="O296" t="s">
        <v>1502</v>
      </c>
      <c r="P296">
        <v>351.64</v>
      </c>
      <c r="Q296" t="s">
        <v>61</v>
      </c>
      <c r="R296" t="s">
        <v>87</v>
      </c>
      <c r="S296">
        <v>10.25</v>
      </c>
      <c r="T296">
        <v>4</v>
      </c>
      <c r="U296" t="s">
        <v>1514</v>
      </c>
      <c r="W296">
        <v>1.625</v>
      </c>
      <c r="X296">
        <v>5</v>
      </c>
      <c r="Y296">
        <v>11</v>
      </c>
      <c r="Z296">
        <v>3</v>
      </c>
      <c r="AA296">
        <v>157</v>
      </c>
      <c r="AB296" t="s">
        <v>42</v>
      </c>
      <c r="AC296" t="s">
        <v>890</v>
      </c>
      <c r="AD296" t="s">
        <v>1447</v>
      </c>
      <c r="AE296" t="s">
        <v>1369</v>
      </c>
      <c r="AG296">
        <v>99</v>
      </c>
      <c r="AH296" t="s">
        <v>1515</v>
      </c>
      <c r="AI296" t="s">
        <v>1516</v>
      </c>
      <c r="AJ296" t="s">
        <v>1517</v>
      </c>
      <c r="AL296" t="s">
        <v>107</v>
      </c>
      <c r="AM296">
        <f>SUM( 5/2 )</f>
        <v>2.5</v>
      </c>
    </row>
    <row r="297" spans="1:39" x14ac:dyDescent="0.25">
      <c r="A297">
        <v>45080150</v>
      </c>
      <c r="B297" t="s">
        <v>1334</v>
      </c>
      <c r="C297" s="4">
        <v>45080</v>
      </c>
      <c r="D297" s="5">
        <v>0.72569444444444442</v>
      </c>
      <c r="E297" t="s">
        <v>1501</v>
      </c>
      <c r="F297" t="s">
        <v>39</v>
      </c>
      <c r="G297">
        <v>4</v>
      </c>
      <c r="H297" t="s">
        <v>40</v>
      </c>
      <c r="I297">
        <v>4225</v>
      </c>
      <c r="J297">
        <v>6</v>
      </c>
      <c r="K297" t="s">
        <v>1383</v>
      </c>
      <c r="L297">
        <v>5060</v>
      </c>
      <c r="M297" t="s">
        <v>945</v>
      </c>
      <c r="N297">
        <v>110</v>
      </c>
      <c r="O297" t="s">
        <v>1502</v>
      </c>
      <c r="P297">
        <v>351.64</v>
      </c>
      <c r="Q297" t="s">
        <v>53</v>
      </c>
      <c r="R297" t="s">
        <v>152</v>
      </c>
      <c r="S297">
        <v>13</v>
      </c>
      <c r="T297">
        <v>7</v>
      </c>
      <c r="U297" t="s">
        <v>1521</v>
      </c>
      <c r="W297">
        <v>5</v>
      </c>
      <c r="X297">
        <v>7</v>
      </c>
      <c r="Y297">
        <v>9</v>
      </c>
      <c r="Z297">
        <v>13</v>
      </c>
      <c r="AA297">
        <v>139</v>
      </c>
      <c r="AD297" t="s">
        <v>1410</v>
      </c>
      <c r="AE297" t="s">
        <v>1340</v>
      </c>
      <c r="AF297">
        <v>3</v>
      </c>
      <c r="AG297">
        <v>84</v>
      </c>
      <c r="AH297" t="s">
        <v>1522</v>
      </c>
      <c r="AI297" t="s">
        <v>1523</v>
      </c>
      <c r="AJ297" t="s">
        <v>146</v>
      </c>
      <c r="AL297" t="s">
        <v>130</v>
      </c>
      <c r="AM297">
        <f>SUM( 20/1 )</f>
        <v>20</v>
      </c>
    </row>
    <row r="298" spans="1:39" x14ac:dyDescent="0.25">
      <c r="A298">
        <v>45080151</v>
      </c>
      <c r="B298" t="s">
        <v>1524</v>
      </c>
      <c r="C298" s="4">
        <v>45080</v>
      </c>
      <c r="D298" s="5">
        <v>0.60069444444444442</v>
      </c>
      <c r="E298" t="s">
        <v>1525</v>
      </c>
      <c r="H298" t="s">
        <v>778</v>
      </c>
      <c r="I298">
        <v>15000</v>
      </c>
      <c r="J298">
        <v>14</v>
      </c>
      <c r="K298" t="s">
        <v>1526</v>
      </c>
      <c r="L298">
        <v>1380</v>
      </c>
      <c r="M298" t="s">
        <v>1527</v>
      </c>
      <c r="O298" t="s">
        <v>1528</v>
      </c>
      <c r="P298">
        <v>81.06</v>
      </c>
      <c r="Q298" t="s">
        <v>41</v>
      </c>
      <c r="S298">
        <v>0</v>
      </c>
      <c r="T298">
        <v>11</v>
      </c>
      <c r="U298" t="s">
        <v>1569</v>
      </c>
      <c r="V298" t="s">
        <v>53</v>
      </c>
      <c r="W298">
        <v>4.5</v>
      </c>
      <c r="X298">
        <v>2</v>
      </c>
      <c r="Y298">
        <v>8</v>
      </c>
      <c r="Z298">
        <v>11</v>
      </c>
      <c r="AA298">
        <v>123</v>
      </c>
      <c r="AC298" t="s">
        <v>39</v>
      </c>
      <c r="AD298" t="s">
        <v>1570</v>
      </c>
      <c r="AE298" t="s">
        <v>1571</v>
      </c>
      <c r="AH298" t="s">
        <v>1572</v>
      </c>
      <c r="AI298" t="s">
        <v>1573</v>
      </c>
      <c r="AJ298" t="s">
        <v>156</v>
      </c>
      <c r="AL298" t="s">
        <v>85</v>
      </c>
      <c r="AM298">
        <f>SUM( 7/1 )</f>
        <v>7</v>
      </c>
    </row>
    <row r="299" spans="1:39" x14ac:dyDescent="0.25">
      <c r="A299">
        <v>45080151</v>
      </c>
      <c r="B299" t="s">
        <v>1524</v>
      </c>
      <c r="C299" s="4">
        <v>45080</v>
      </c>
      <c r="D299" s="5">
        <v>0.60069444444444442</v>
      </c>
      <c r="E299" t="s">
        <v>1525</v>
      </c>
      <c r="H299" t="s">
        <v>778</v>
      </c>
      <c r="I299">
        <v>15000</v>
      </c>
      <c r="J299">
        <v>14</v>
      </c>
      <c r="K299" t="s">
        <v>1526</v>
      </c>
      <c r="L299">
        <v>1380</v>
      </c>
      <c r="M299" t="s">
        <v>1527</v>
      </c>
      <c r="O299" t="s">
        <v>1528</v>
      </c>
      <c r="P299">
        <v>81.06</v>
      </c>
      <c r="Q299" t="s">
        <v>60</v>
      </c>
      <c r="R299" t="s">
        <v>54</v>
      </c>
      <c r="S299">
        <v>1.75</v>
      </c>
      <c r="T299">
        <v>12</v>
      </c>
      <c r="U299" t="s">
        <v>1574</v>
      </c>
      <c r="V299" t="s">
        <v>91</v>
      </c>
      <c r="W299">
        <v>5.5</v>
      </c>
      <c r="X299">
        <v>2</v>
      </c>
      <c r="Y299">
        <v>8</v>
      </c>
      <c r="Z299">
        <v>11</v>
      </c>
      <c r="AA299">
        <v>123</v>
      </c>
      <c r="AD299" t="s">
        <v>1575</v>
      </c>
      <c r="AE299" t="s">
        <v>1576</v>
      </c>
      <c r="AH299" t="s">
        <v>1577</v>
      </c>
      <c r="AL299" t="s">
        <v>127</v>
      </c>
      <c r="AM299">
        <f>SUM( 16/1 )</f>
        <v>16</v>
      </c>
    </row>
    <row r="300" spans="1:39" x14ac:dyDescent="0.25">
      <c r="A300">
        <v>45080151</v>
      </c>
      <c r="B300" t="s">
        <v>1524</v>
      </c>
      <c r="C300" s="4">
        <v>45080</v>
      </c>
      <c r="D300" s="5">
        <v>0.60069444444444442</v>
      </c>
      <c r="E300" t="s">
        <v>1525</v>
      </c>
      <c r="H300" t="s">
        <v>778</v>
      </c>
      <c r="I300">
        <v>15000</v>
      </c>
      <c r="J300">
        <v>14</v>
      </c>
      <c r="K300" t="s">
        <v>1526</v>
      </c>
      <c r="L300">
        <v>1380</v>
      </c>
      <c r="M300" t="s">
        <v>1527</v>
      </c>
      <c r="O300" t="s">
        <v>1528</v>
      </c>
      <c r="P300">
        <v>81.06</v>
      </c>
      <c r="Q300" t="s">
        <v>56</v>
      </c>
      <c r="R300" t="s">
        <v>1377</v>
      </c>
      <c r="S300">
        <v>7.25</v>
      </c>
      <c r="T300">
        <v>13</v>
      </c>
      <c r="U300" t="s">
        <v>1578</v>
      </c>
      <c r="V300" t="s">
        <v>161</v>
      </c>
      <c r="W300">
        <v>16</v>
      </c>
      <c r="X300">
        <v>2</v>
      </c>
      <c r="Y300">
        <v>8</v>
      </c>
      <c r="Z300">
        <v>6</v>
      </c>
      <c r="AA300">
        <v>118</v>
      </c>
      <c r="AD300" t="s">
        <v>1579</v>
      </c>
      <c r="AE300" t="s">
        <v>1580</v>
      </c>
      <c r="AF300">
        <v>3</v>
      </c>
      <c r="AH300" t="s">
        <v>1581</v>
      </c>
      <c r="AI300" t="s">
        <v>1582</v>
      </c>
      <c r="AJ300" t="s">
        <v>146</v>
      </c>
      <c r="AL300" t="s">
        <v>74</v>
      </c>
      <c r="AM300">
        <f>SUM( 8/1 )</f>
        <v>8</v>
      </c>
    </row>
    <row r="301" spans="1:39" x14ac:dyDescent="0.25">
      <c r="A301">
        <v>45080151</v>
      </c>
      <c r="B301" t="s">
        <v>1524</v>
      </c>
      <c r="C301" s="4">
        <v>45080</v>
      </c>
      <c r="D301" s="5">
        <v>0.60069444444444442</v>
      </c>
      <c r="E301" t="s">
        <v>1525</v>
      </c>
      <c r="H301" t="s">
        <v>778</v>
      </c>
      <c r="I301">
        <v>15000</v>
      </c>
      <c r="J301">
        <v>14</v>
      </c>
      <c r="K301" t="s">
        <v>1526</v>
      </c>
      <c r="L301">
        <v>1380</v>
      </c>
      <c r="M301" t="s">
        <v>1527</v>
      </c>
      <c r="O301" t="s">
        <v>1528</v>
      </c>
      <c r="P301">
        <v>81.06</v>
      </c>
      <c r="Q301" t="s">
        <v>50</v>
      </c>
      <c r="R301" t="s">
        <v>87</v>
      </c>
      <c r="S301">
        <v>8.75</v>
      </c>
      <c r="T301">
        <v>2</v>
      </c>
      <c r="U301" t="s">
        <v>1534</v>
      </c>
      <c r="V301" t="s">
        <v>92</v>
      </c>
      <c r="W301">
        <v>10</v>
      </c>
      <c r="X301">
        <v>2</v>
      </c>
      <c r="Y301">
        <v>9</v>
      </c>
      <c r="Z301">
        <v>8</v>
      </c>
      <c r="AA301">
        <v>134</v>
      </c>
      <c r="AD301" t="s">
        <v>1060</v>
      </c>
      <c r="AE301" t="s">
        <v>1535</v>
      </c>
      <c r="AH301" t="s">
        <v>1536</v>
      </c>
      <c r="AI301" t="s">
        <v>1537</v>
      </c>
      <c r="AJ301" t="s">
        <v>51</v>
      </c>
      <c r="AL301" t="s">
        <v>138</v>
      </c>
      <c r="AM301">
        <f>SUM( 6/1 )</f>
        <v>6</v>
      </c>
    </row>
    <row r="302" spans="1:39" x14ac:dyDescent="0.25">
      <c r="A302">
        <v>45080151</v>
      </c>
      <c r="B302" t="s">
        <v>1524</v>
      </c>
      <c r="C302" s="4">
        <v>45080</v>
      </c>
      <c r="D302" s="5">
        <v>0.60069444444444442</v>
      </c>
      <c r="E302" t="s">
        <v>1525</v>
      </c>
      <c r="H302" t="s">
        <v>778</v>
      </c>
      <c r="I302">
        <v>15000</v>
      </c>
      <c r="J302">
        <v>14</v>
      </c>
      <c r="K302" t="s">
        <v>1526</v>
      </c>
      <c r="L302">
        <v>1380</v>
      </c>
      <c r="M302" t="s">
        <v>1527</v>
      </c>
      <c r="O302" t="s">
        <v>1528</v>
      </c>
      <c r="P302">
        <v>81.06</v>
      </c>
      <c r="Q302" t="s">
        <v>61</v>
      </c>
      <c r="R302" t="s">
        <v>60</v>
      </c>
      <c r="S302">
        <v>10.75</v>
      </c>
      <c r="T302">
        <v>6</v>
      </c>
      <c r="U302" t="s">
        <v>1550</v>
      </c>
      <c r="V302" t="s">
        <v>128</v>
      </c>
      <c r="W302">
        <v>18</v>
      </c>
      <c r="X302">
        <v>2</v>
      </c>
      <c r="Y302">
        <v>9</v>
      </c>
      <c r="Z302">
        <v>2</v>
      </c>
      <c r="AA302">
        <v>128</v>
      </c>
      <c r="AD302" t="s">
        <v>1539</v>
      </c>
      <c r="AE302" t="s">
        <v>1551</v>
      </c>
      <c r="AH302" t="s">
        <v>1552</v>
      </c>
      <c r="AL302" t="s">
        <v>130</v>
      </c>
      <c r="AM302">
        <f>SUM( 20/1 )</f>
        <v>20</v>
      </c>
    </row>
    <row r="303" spans="1:39" x14ac:dyDescent="0.25">
      <c r="A303">
        <v>45080151</v>
      </c>
      <c r="B303" t="s">
        <v>1524</v>
      </c>
      <c r="C303" s="4">
        <v>45080</v>
      </c>
      <c r="D303" s="5">
        <v>0.60069444444444442</v>
      </c>
      <c r="E303" t="s">
        <v>1525</v>
      </c>
      <c r="H303" t="s">
        <v>778</v>
      </c>
      <c r="I303">
        <v>15000</v>
      </c>
      <c r="J303">
        <v>14</v>
      </c>
      <c r="K303" t="s">
        <v>1526</v>
      </c>
      <c r="L303">
        <v>1380</v>
      </c>
      <c r="M303" t="s">
        <v>1527</v>
      </c>
      <c r="O303" t="s">
        <v>1528</v>
      </c>
      <c r="P303">
        <v>81.06</v>
      </c>
      <c r="Q303" t="s">
        <v>53</v>
      </c>
      <c r="R303" t="s">
        <v>75</v>
      </c>
      <c r="S303">
        <v>11.25</v>
      </c>
      <c r="T303">
        <v>9</v>
      </c>
      <c r="U303" t="s">
        <v>1561</v>
      </c>
      <c r="V303" t="s">
        <v>146</v>
      </c>
      <c r="W303">
        <v>2.5</v>
      </c>
      <c r="X303">
        <v>2</v>
      </c>
      <c r="Y303">
        <v>8</v>
      </c>
      <c r="Z303">
        <v>11</v>
      </c>
      <c r="AA303">
        <v>123</v>
      </c>
      <c r="AB303" t="s">
        <v>42</v>
      </c>
      <c r="AD303" t="s">
        <v>223</v>
      </c>
      <c r="AE303" t="s">
        <v>1562</v>
      </c>
      <c r="AH303" t="s">
        <v>1563</v>
      </c>
      <c r="AI303" t="s">
        <v>1564</v>
      </c>
      <c r="AJ303" t="s">
        <v>161</v>
      </c>
      <c r="AL303" t="s">
        <v>64</v>
      </c>
      <c r="AM303">
        <f>SUM( 3/1 )</f>
        <v>3</v>
      </c>
    </row>
    <row r="304" spans="1:39" x14ac:dyDescent="0.25">
      <c r="A304">
        <v>45080151</v>
      </c>
      <c r="B304" t="s">
        <v>1524</v>
      </c>
      <c r="C304" s="4">
        <v>45080</v>
      </c>
      <c r="D304" s="5">
        <v>0.60069444444444442</v>
      </c>
      <c r="E304" t="s">
        <v>1525</v>
      </c>
      <c r="H304" t="s">
        <v>778</v>
      </c>
      <c r="I304">
        <v>15000</v>
      </c>
      <c r="J304">
        <v>14</v>
      </c>
      <c r="K304" t="s">
        <v>1526</v>
      </c>
      <c r="L304">
        <v>1380</v>
      </c>
      <c r="M304" t="s">
        <v>1527</v>
      </c>
      <c r="O304" t="s">
        <v>1528</v>
      </c>
      <c r="P304">
        <v>81.06</v>
      </c>
      <c r="Q304" t="s">
        <v>46</v>
      </c>
      <c r="R304" t="s">
        <v>120</v>
      </c>
      <c r="S304">
        <v>11.45</v>
      </c>
      <c r="T304">
        <v>3</v>
      </c>
      <c r="U304" t="s">
        <v>1538</v>
      </c>
      <c r="V304" t="s">
        <v>41</v>
      </c>
      <c r="W304">
        <v>20</v>
      </c>
      <c r="X304">
        <v>2</v>
      </c>
      <c r="Y304">
        <v>9</v>
      </c>
      <c r="Z304">
        <v>6</v>
      </c>
      <c r="AA304">
        <v>132</v>
      </c>
      <c r="AD304" t="s">
        <v>1539</v>
      </c>
      <c r="AE304" t="s">
        <v>1540</v>
      </c>
      <c r="AH304" t="s">
        <v>1541</v>
      </c>
      <c r="AL304" t="s">
        <v>130</v>
      </c>
      <c r="AM304">
        <f>SUM( 20/1 )</f>
        <v>20</v>
      </c>
    </row>
    <row r="305" spans="1:39" x14ac:dyDescent="0.25">
      <c r="A305">
        <v>45080151</v>
      </c>
      <c r="B305" t="s">
        <v>1524</v>
      </c>
      <c r="C305" s="4">
        <v>45080</v>
      </c>
      <c r="D305" s="5">
        <v>0.60069444444444442</v>
      </c>
      <c r="E305" t="s">
        <v>1525</v>
      </c>
      <c r="H305" t="s">
        <v>778</v>
      </c>
      <c r="I305">
        <v>15000</v>
      </c>
      <c r="J305">
        <v>14</v>
      </c>
      <c r="K305" t="s">
        <v>1526</v>
      </c>
      <c r="L305">
        <v>1380</v>
      </c>
      <c r="M305" t="s">
        <v>1527</v>
      </c>
      <c r="O305" t="s">
        <v>1528</v>
      </c>
      <c r="P305">
        <v>81.06</v>
      </c>
      <c r="Q305" t="s">
        <v>91</v>
      </c>
      <c r="R305" t="s">
        <v>54</v>
      </c>
      <c r="S305">
        <v>13.2</v>
      </c>
      <c r="T305">
        <v>14</v>
      </c>
      <c r="U305" t="s">
        <v>1583</v>
      </c>
      <c r="V305" t="s">
        <v>86</v>
      </c>
      <c r="W305">
        <v>18</v>
      </c>
      <c r="X305">
        <v>2</v>
      </c>
      <c r="Y305">
        <v>8</v>
      </c>
      <c r="Z305">
        <v>9</v>
      </c>
      <c r="AA305">
        <v>121</v>
      </c>
      <c r="AD305" t="s">
        <v>1584</v>
      </c>
      <c r="AE305" t="s">
        <v>1585</v>
      </c>
      <c r="AH305" t="s">
        <v>1586</v>
      </c>
      <c r="AL305" t="s">
        <v>138</v>
      </c>
      <c r="AM305">
        <f>SUM( 6/1 )</f>
        <v>6</v>
      </c>
    </row>
    <row r="306" spans="1:39" x14ac:dyDescent="0.25">
      <c r="A306">
        <v>45080151</v>
      </c>
      <c r="B306" t="s">
        <v>1524</v>
      </c>
      <c r="C306" s="4">
        <v>45080</v>
      </c>
      <c r="D306" s="5">
        <v>0.60069444444444442</v>
      </c>
      <c r="E306" t="s">
        <v>1525</v>
      </c>
      <c r="H306" t="s">
        <v>778</v>
      </c>
      <c r="I306">
        <v>15000</v>
      </c>
      <c r="J306">
        <v>14</v>
      </c>
      <c r="K306" t="s">
        <v>1526</v>
      </c>
      <c r="L306">
        <v>1380</v>
      </c>
      <c r="M306" t="s">
        <v>1527</v>
      </c>
      <c r="O306" t="s">
        <v>1528</v>
      </c>
      <c r="P306">
        <v>81.06</v>
      </c>
      <c r="Q306" t="s">
        <v>86</v>
      </c>
      <c r="R306" t="s">
        <v>41</v>
      </c>
      <c r="S306">
        <v>14.2</v>
      </c>
      <c r="T306">
        <v>5</v>
      </c>
      <c r="U306" t="s">
        <v>1546</v>
      </c>
      <c r="V306" t="s">
        <v>65</v>
      </c>
      <c r="W306">
        <v>3.3333333333333299</v>
      </c>
      <c r="X306">
        <v>2</v>
      </c>
      <c r="Y306">
        <v>8</v>
      </c>
      <c r="Z306">
        <v>9</v>
      </c>
      <c r="AA306">
        <v>121</v>
      </c>
      <c r="AB306" t="s">
        <v>66</v>
      </c>
      <c r="AD306" t="s">
        <v>1547</v>
      </c>
      <c r="AE306" t="s">
        <v>1548</v>
      </c>
      <c r="AF306">
        <v>7</v>
      </c>
      <c r="AH306" t="s">
        <v>1549</v>
      </c>
      <c r="AI306" t="s">
        <v>56</v>
      </c>
      <c r="AJ306" t="s">
        <v>134</v>
      </c>
      <c r="AL306" t="s">
        <v>59</v>
      </c>
      <c r="AM306">
        <f>SUM( 7/2 )</f>
        <v>3.5</v>
      </c>
    </row>
    <row r="307" spans="1:39" x14ac:dyDescent="0.25">
      <c r="A307">
        <v>45080151</v>
      </c>
      <c r="B307" t="s">
        <v>1524</v>
      </c>
      <c r="C307" s="4">
        <v>45080</v>
      </c>
      <c r="D307" s="5">
        <v>0.60069444444444442</v>
      </c>
      <c r="E307" t="s">
        <v>1525</v>
      </c>
      <c r="H307" t="s">
        <v>778</v>
      </c>
      <c r="I307">
        <v>15000</v>
      </c>
      <c r="J307">
        <v>14</v>
      </c>
      <c r="K307" t="s">
        <v>1526</v>
      </c>
      <c r="L307">
        <v>1380</v>
      </c>
      <c r="M307" t="s">
        <v>1527</v>
      </c>
      <c r="O307" t="s">
        <v>1528</v>
      </c>
      <c r="P307">
        <v>81.06</v>
      </c>
      <c r="Q307" t="s">
        <v>125</v>
      </c>
      <c r="R307" t="s">
        <v>75</v>
      </c>
      <c r="S307">
        <v>14.7</v>
      </c>
      <c r="T307">
        <v>4</v>
      </c>
      <c r="U307" t="s">
        <v>1542</v>
      </c>
      <c r="V307" t="s">
        <v>56</v>
      </c>
      <c r="W307">
        <v>80</v>
      </c>
      <c r="X307">
        <v>2</v>
      </c>
      <c r="Y307">
        <v>9</v>
      </c>
      <c r="Z307">
        <v>3</v>
      </c>
      <c r="AA307">
        <v>129</v>
      </c>
      <c r="AD307" t="s">
        <v>1543</v>
      </c>
      <c r="AE307" t="s">
        <v>1544</v>
      </c>
      <c r="AH307" t="s">
        <v>1545</v>
      </c>
      <c r="AL307" t="s">
        <v>49</v>
      </c>
      <c r="AM307">
        <f>SUM( 33/1 )</f>
        <v>33</v>
      </c>
    </row>
    <row r="308" spans="1:39" x14ac:dyDescent="0.25">
      <c r="A308">
        <v>45080151</v>
      </c>
      <c r="B308" t="s">
        <v>1524</v>
      </c>
      <c r="C308" s="4">
        <v>45080</v>
      </c>
      <c r="D308" s="5">
        <v>0.60069444444444442</v>
      </c>
      <c r="E308" t="s">
        <v>1525</v>
      </c>
      <c r="H308" t="s">
        <v>778</v>
      </c>
      <c r="I308">
        <v>15000</v>
      </c>
      <c r="J308">
        <v>14</v>
      </c>
      <c r="K308" t="s">
        <v>1526</v>
      </c>
      <c r="L308">
        <v>1380</v>
      </c>
      <c r="M308" t="s">
        <v>1527</v>
      </c>
      <c r="O308" t="s">
        <v>1528</v>
      </c>
      <c r="P308">
        <v>81.06</v>
      </c>
      <c r="Q308" t="s">
        <v>92</v>
      </c>
      <c r="R308" t="s">
        <v>151</v>
      </c>
      <c r="S308">
        <v>19.2</v>
      </c>
      <c r="T308">
        <v>1</v>
      </c>
      <c r="U308" t="s">
        <v>1529</v>
      </c>
      <c r="V308" t="s">
        <v>61</v>
      </c>
      <c r="W308">
        <v>14</v>
      </c>
      <c r="X308">
        <v>2</v>
      </c>
      <c r="Y308">
        <v>9</v>
      </c>
      <c r="Z308">
        <v>1</v>
      </c>
      <c r="AA308">
        <v>127</v>
      </c>
      <c r="AD308" t="s">
        <v>1530</v>
      </c>
      <c r="AE308" t="s">
        <v>1531</v>
      </c>
      <c r="AF308">
        <v>7</v>
      </c>
      <c r="AH308" t="s">
        <v>1532</v>
      </c>
      <c r="AI308" t="s">
        <v>61</v>
      </c>
      <c r="AJ308" t="s">
        <v>1533</v>
      </c>
      <c r="AL308" t="s">
        <v>78</v>
      </c>
      <c r="AM308">
        <f>SUM( 10/1 )</f>
        <v>10</v>
      </c>
    </row>
    <row r="309" spans="1:39" x14ac:dyDescent="0.25">
      <c r="A309">
        <v>45080151</v>
      </c>
      <c r="B309" t="s">
        <v>1524</v>
      </c>
      <c r="C309" s="4">
        <v>45080</v>
      </c>
      <c r="D309" s="5">
        <v>0.60069444444444442</v>
      </c>
      <c r="E309" t="s">
        <v>1525</v>
      </c>
      <c r="H309" t="s">
        <v>778</v>
      </c>
      <c r="I309">
        <v>15000</v>
      </c>
      <c r="J309">
        <v>14</v>
      </c>
      <c r="K309" t="s">
        <v>1526</v>
      </c>
      <c r="L309">
        <v>1380</v>
      </c>
      <c r="M309" t="s">
        <v>1527</v>
      </c>
      <c r="O309" t="s">
        <v>1528</v>
      </c>
      <c r="P309">
        <v>81.06</v>
      </c>
      <c r="Q309" t="s">
        <v>51</v>
      </c>
      <c r="R309" t="s">
        <v>114</v>
      </c>
      <c r="S309">
        <v>20.45</v>
      </c>
      <c r="T309">
        <v>10</v>
      </c>
      <c r="U309" t="s">
        <v>1565</v>
      </c>
      <c r="V309" t="s">
        <v>60</v>
      </c>
      <c r="W309">
        <v>50</v>
      </c>
      <c r="X309">
        <v>2</v>
      </c>
      <c r="Y309">
        <v>8</v>
      </c>
      <c r="Z309">
        <v>6</v>
      </c>
      <c r="AA309">
        <v>118</v>
      </c>
      <c r="AD309" t="s">
        <v>1566</v>
      </c>
      <c r="AE309" t="s">
        <v>1567</v>
      </c>
      <c r="AF309">
        <v>5</v>
      </c>
      <c r="AH309" t="s">
        <v>1568</v>
      </c>
      <c r="AL309" t="s">
        <v>49</v>
      </c>
      <c r="AM309">
        <f>SUM( 33/1 )</f>
        <v>33</v>
      </c>
    </row>
    <row r="310" spans="1:39" x14ac:dyDescent="0.25">
      <c r="A310">
        <v>45080151</v>
      </c>
      <c r="B310" t="s">
        <v>1524</v>
      </c>
      <c r="C310" s="4">
        <v>45080</v>
      </c>
      <c r="D310" s="5">
        <v>0.60069444444444442</v>
      </c>
      <c r="E310" t="s">
        <v>1525</v>
      </c>
      <c r="H310" t="s">
        <v>778</v>
      </c>
      <c r="I310">
        <v>15000</v>
      </c>
      <c r="J310">
        <v>14</v>
      </c>
      <c r="K310" t="s">
        <v>1526</v>
      </c>
      <c r="L310">
        <v>1380</v>
      </c>
      <c r="M310" t="s">
        <v>1527</v>
      </c>
      <c r="O310" t="s">
        <v>1528</v>
      </c>
      <c r="P310">
        <v>81.06</v>
      </c>
      <c r="Q310" t="s">
        <v>161</v>
      </c>
      <c r="R310" t="s">
        <v>41</v>
      </c>
      <c r="S310">
        <v>21.45</v>
      </c>
      <c r="T310">
        <v>8</v>
      </c>
      <c r="U310" t="s">
        <v>1557</v>
      </c>
      <c r="V310" t="s">
        <v>125</v>
      </c>
      <c r="W310">
        <v>66</v>
      </c>
      <c r="X310">
        <v>2</v>
      </c>
      <c r="Y310">
        <v>8</v>
      </c>
      <c r="Z310">
        <v>12</v>
      </c>
      <c r="AA310">
        <v>124</v>
      </c>
      <c r="AD310" t="s">
        <v>1558</v>
      </c>
      <c r="AE310" t="s">
        <v>1559</v>
      </c>
      <c r="AH310" t="s">
        <v>1560</v>
      </c>
      <c r="AL310" t="s">
        <v>49</v>
      </c>
      <c r="AM310">
        <f>SUM( 33/1 )</f>
        <v>33</v>
      </c>
    </row>
    <row r="311" spans="1:39" x14ac:dyDescent="0.25">
      <c r="A311">
        <v>45080151</v>
      </c>
      <c r="B311" t="s">
        <v>1524</v>
      </c>
      <c r="C311" s="4">
        <v>45080</v>
      </c>
      <c r="D311" s="5">
        <v>0.60069444444444442</v>
      </c>
      <c r="E311" t="s">
        <v>1525</v>
      </c>
      <c r="H311" t="s">
        <v>778</v>
      </c>
      <c r="I311">
        <v>15000</v>
      </c>
      <c r="J311">
        <v>14</v>
      </c>
      <c r="K311" t="s">
        <v>1526</v>
      </c>
      <c r="L311">
        <v>1380</v>
      </c>
      <c r="M311" t="s">
        <v>1527</v>
      </c>
      <c r="O311" t="s">
        <v>1528</v>
      </c>
      <c r="P311">
        <v>81.06</v>
      </c>
      <c r="Q311" t="s">
        <v>158</v>
      </c>
      <c r="R311" t="s">
        <v>99</v>
      </c>
      <c r="S311">
        <v>25.7</v>
      </c>
      <c r="T311">
        <v>7</v>
      </c>
      <c r="U311" t="s">
        <v>1553</v>
      </c>
      <c r="V311" t="s">
        <v>51</v>
      </c>
      <c r="W311">
        <v>40</v>
      </c>
      <c r="X311">
        <v>2</v>
      </c>
      <c r="Y311">
        <v>9</v>
      </c>
      <c r="Z311">
        <v>1</v>
      </c>
      <c r="AA311">
        <v>127</v>
      </c>
      <c r="AD311" t="s">
        <v>1554</v>
      </c>
      <c r="AE311" t="s">
        <v>1555</v>
      </c>
      <c r="AH311" t="s">
        <v>1556</v>
      </c>
      <c r="AL311" t="s">
        <v>49</v>
      </c>
      <c r="AM311">
        <f>SUM( 33/1 )</f>
        <v>33</v>
      </c>
    </row>
    <row r="312" spans="1:39" x14ac:dyDescent="0.25">
      <c r="A312">
        <v>45080152</v>
      </c>
      <c r="B312" t="s">
        <v>1524</v>
      </c>
      <c r="C312" s="4">
        <v>45080</v>
      </c>
      <c r="D312" s="5">
        <v>0.625</v>
      </c>
      <c r="E312" t="s">
        <v>1587</v>
      </c>
      <c r="H312" t="s">
        <v>228</v>
      </c>
      <c r="I312">
        <v>7200</v>
      </c>
      <c r="J312">
        <v>14</v>
      </c>
      <c r="K312" t="s">
        <v>1526</v>
      </c>
      <c r="L312">
        <v>1380</v>
      </c>
      <c r="M312" t="s">
        <v>1527</v>
      </c>
      <c r="O312" t="s">
        <v>1588</v>
      </c>
      <c r="P312">
        <v>80.08</v>
      </c>
      <c r="Q312" t="s">
        <v>41</v>
      </c>
      <c r="S312">
        <v>0</v>
      </c>
      <c r="T312">
        <v>1</v>
      </c>
      <c r="U312" t="s">
        <v>1589</v>
      </c>
      <c r="V312" t="s">
        <v>91</v>
      </c>
      <c r="W312">
        <v>4.5</v>
      </c>
      <c r="X312">
        <v>5</v>
      </c>
      <c r="Y312">
        <v>10</v>
      </c>
      <c r="Z312">
        <v>1</v>
      </c>
      <c r="AA312">
        <v>141</v>
      </c>
      <c r="AC312" t="s">
        <v>73</v>
      </c>
      <c r="AD312" t="s">
        <v>1590</v>
      </c>
      <c r="AE312" t="s">
        <v>1571</v>
      </c>
      <c r="AG312">
        <v>81</v>
      </c>
      <c r="AH312" t="s">
        <v>1591</v>
      </c>
      <c r="AI312" t="s">
        <v>1592</v>
      </c>
      <c r="AJ312" t="s">
        <v>96</v>
      </c>
      <c r="AL312" t="s">
        <v>78</v>
      </c>
      <c r="AM312">
        <f>SUM( 10/1 )</f>
        <v>10</v>
      </c>
    </row>
    <row r="313" spans="1:39" x14ac:dyDescent="0.25">
      <c r="A313">
        <v>45080152</v>
      </c>
      <c r="B313" t="s">
        <v>1524</v>
      </c>
      <c r="C313" s="4">
        <v>45080</v>
      </c>
      <c r="D313" s="5">
        <v>0.625</v>
      </c>
      <c r="E313" t="s">
        <v>1587</v>
      </c>
      <c r="H313" t="s">
        <v>228</v>
      </c>
      <c r="I313">
        <v>7200</v>
      </c>
      <c r="J313">
        <v>14</v>
      </c>
      <c r="K313" t="s">
        <v>1526</v>
      </c>
      <c r="L313">
        <v>1380</v>
      </c>
      <c r="M313" t="s">
        <v>1527</v>
      </c>
      <c r="O313" t="s">
        <v>1588</v>
      </c>
      <c r="P313">
        <v>80.08</v>
      </c>
      <c r="Q313" t="s">
        <v>60</v>
      </c>
      <c r="R313" t="s">
        <v>147</v>
      </c>
      <c r="S313">
        <v>3.25</v>
      </c>
      <c r="T313">
        <v>5</v>
      </c>
      <c r="U313" t="s">
        <v>1607</v>
      </c>
      <c r="V313" t="s">
        <v>161</v>
      </c>
      <c r="W313">
        <v>3.2</v>
      </c>
      <c r="X313">
        <v>4</v>
      </c>
      <c r="Y313">
        <v>9</v>
      </c>
      <c r="Z313">
        <v>7</v>
      </c>
      <c r="AA313">
        <v>133</v>
      </c>
      <c r="AB313" t="s">
        <v>42</v>
      </c>
      <c r="AD313" t="s">
        <v>1579</v>
      </c>
      <c r="AE313" t="s">
        <v>1608</v>
      </c>
      <c r="AF313">
        <v>3</v>
      </c>
      <c r="AG313">
        <v>76</v>
      </c>
      <c r="AH313" t="s">
        <v>1609</v>
      </c>
      <c r="AI313" t="s">
        <v>1610</v>
      </c>
      <c r="AJ313" t="s">
        <v>156</v>
      </c>
      <c r="AK313" t="s">
        <v>111</v>
      </c>
      <c r="AL313" t="s">
        <v>64</v>
      </c>
      <c r="AM313">
        <f>SUM( 3/1 )</f>
        <v>3</v>
      </c>
    </row>
    <row r="314" spans="1:39" x14ac:dyDescent="0.25">
      <c r="A314">
        <v>45080152</v>
      </c>
      <c r="B314" t="s">
        <v>1524</v>
      </c>
      <c r="C314" s="4">
        <v>45080</v>
      </c>
      <c r="D314" s="5">
        <v>0.625</v>
      </c>
      <c r="E314" t="s">
        <v>1587</v>
      </c>
      <c r="H314" t="s">
        <v>228</v>
      </c>
      <c r="I314">
        <v>7200</v>
      </c>
      <c r="J314">
        <v>14</v>
      </c>
      <c r="K314" t="s">
        <v>1526</v>
      </c>
      <c r="L314">
        <v>1380</v>
      </c>
      <c r="M314" t="s">
        <v>1527</v>
      </c>
      <c r="O314" t="s">
        <v>1588</v>
      </c>
      <c r="P314">
        <v>80.08</v>
      </c>
      <c r="Q314" t="s">
        <v>56</v>
      </c>
      <c r="R314" t="s">
        <v>54</v>
      </c>
      <c r="S314">
        <v>5</v>
      </c>
      <c r="T314">
        <v>8</v>
      </c>
      <c r="U314" t="s">
        <v>1621</v>
      </c>
      <c r="V314" t="s">
        <v>92</v>
      </c>
      <c r="W314">
        <v>14</v>
      </c>
      <c r="X314">
        <v>11</v>
      </c>
      <c r="Y314">
        <v>9</v>
      </c>
      <c r="Z314">
        <v>6</v>
      </c>
      <c r="AA314">
        <v>132</v>
      </c>
      <c r="AD314" t="s">
        <v>1622</v>
      </c>
      <c r="AE314" t="s">
        <v>1623</v>
      </c>
      <c r="AG314">
        <v>72</v>
      </c>
      <c r="AH314" t="s">
        <v>1624</v>
      </c>
      <c r="AI314" t="s">
        <v>1625</v>
      </c>
      <c r="AJ314" t="s">
        <v>156</v>
      </c>
      <c r="AL314" t="s">
        <v>74</v>
      </c>
      <c r="AM314">
        <f>SUM( 8/1 )</f>
        <v>8</v>
      </c>
    </row>
    <row r="315" spans="1:39" x14ac:dyDescent="0.25">
      <c r="A315">
        <v>45080152</v>
      </c>
      <c r="B315" t="s">
        <v>1524</v>
      </c>
      <c r="C315" s="4">
        <v>45080</v>
      </c>
      <c r="D315" s="5">
        <v>0.625</v>
      </c>
      <c r="E315" t="s">
        <v>1587</v>
      </c>
      <c r="H315" t="s">
        <v>228</v>
      </c>
      <c r="I315">
        <v>7200</v>
      </c>
      <c r="J315">
        <v>14</v>
      </c>
      <c r="K315" t="s">
        <v>1526</v>
      </c>
      <c r="L315">
        <v>1380</v>
      </c>
      <c r="M315" t="s">
        <v>1527</v>
      </c>
      <c r="O315" t="s">
        <v>1588</v>
      </c>
      <c r="P315">
        <v>80.08</v>
      </c>
      <c r="Q315" t="s">
        <v>50</v>
      </c>
      <c r="R315" t="s">
        <v>114</v>
      </c>
      <c r="S315">
        <v>6.25</v>
      </c>
      <c r="T315">
        <v>2</v>
      </c>
      <c r="U315" t="s">
        <v>1593</v>
      </c>
      <c r="V315" t="s">
        <v>50</v>
      </c>
      <c r="W315">
        <v>20</v>
      </c>
      <c r="X315">
        <v>4</v>
      </c>
      <c r="Y315">
        <v>9</v>
      </c>
      <c r="Z315">
        <v>13</v>
      </c>
      <c r="AA315">
        <v>139</v>
      </c>
      <c r="AD315" t="s">
        <v>1594</v>
      </c>
      <c r="AE315" t="s">
        <v>1559</v>
      </c>
      <c r="AG315">
        <v>79</v>
      </c>
      <c r="AH315" t="s">
        <v>1595</v>
      </c>
      <c r="AI315" t="s">
        <v>1596</v>
      </c>
      <c r="AJ315" t="s">
        <v>1597</v>
      </c>
      <c r="AL315" t="s">
        <v>112</v>
      </c>
      <c r="AM315">
        <f>SUM( 14/1 )</f>
        <v>14</v>
      </c>
    </row>
    <row r="316" spans="1:39" x14ac:dyDescent="0.25">
      <c r="A316">
        <v>45080152</v>
      </c>
      <c r="B316" t="s">
        <v>1524</v>
      </c>
      <c r="C316" s="4">
        <v>45080</v>
      </c>
      <c r="D316" s="5">
        <v>0.625</v>
      </c>
      <c r="E316" t="s">
        <v>1587</v>
      </c>
      <c r="H316" t="s">
        <v>228</v>
      </c>
      <c r="I316">
        <v>7200</v>
      </c>
      <c r="J316">
        <v>14</v>
      </c>
      <c r="K316" t="s">
        <v>1526</v>
      </c>
      <c r="L316">
        <v>1380</v>
      </c>
      <c r="M316" t="s">
        <v>1527</v>
      </c>
      <c r="O316" t="s">
        <v>1588</v>
      </c>
      <c r="P316">
        <v>80.08</v>
      </c>
      <c r="Q316" t="s">
        <v>61</v>
      </c>
      <c r="R316" t="s">
        <v>135</v>
      </c>
      <c r="S316">
        <v>6.4</v>
      </c>
      <c r="T316">
        <v>11</v>
      </c>
      <c r="U316" t="s">
        <v>1635</v>
      </c>
      <c r="V316" t="s">
        <v>65</v>
      </c>
      <c r="W316">
        <v>18</v>
      </c>
      <c r="X316">
        <v>4</v>
      </c>
      <c r="Y316">
        <v>8</v>
      </c>
      <c r="Z316">
        <v>8</v>
      </c>
      <c r="AA316">
        <v>120</v>
      </c>
      <c r="AC316" t="s">
        <v>839</v>
      </c>
      <c r="AD316" t="s">
        <v>1566</v>
      </c>
      <c r="AE316" t="s">
        <v>1567</v>
      </c>
      <c r="AF316">
        <v>5</v>
      </c>
      <c r="AG316">
        <v>65</v>
      </c>
      <c r="AH316" t="s">
        <v>1636</v>
      </c>
      <c r="AI316" t="s">
        <v>1637</v>
      </c>
      <c r="AJ316" t="s">
        <v>96</v>
      </c>
      <c r="AK316" t="s">
        <v>44</v>
      </c>
      <c r="AL316" t="s">
        <v>49</v>
      </c>
      <c r="AM316">
        <f>SUM( 33/1 )</f>
        <v>33</v>
      </c>
    </row>
    <row r="317" spans="1:39" x14ac:dyDescent="0.25">
      <c r="A317">
        <v>45080152</v>
      </c>
      <c r="B317" t="s">
        <v>1524</v>
      </c>
      <c r="C317" s="4">
        <v>45080</v>
      </c>
      <c r="D317" s="5">
        <v>0.625</v>
      </c>
      <c r="E317" t="s">
        <v>1587</v>
      </c>
      <c r="H317" t="s">
        <v>228</v>
      </c>
      <c r="I317">
        <v>7200</v>
      </c>
      <c r="J317">
        <v>14</v>
      </c>
      <c r="K317" t="s">
        <v>1526</v>
      </c>
      <c r="L317">
        <v>1380</v>
      </c>
      <c r="M317" t="s">
        <v>1527</v>
      </c>
      <c r="O317" t="s">
        <v>1588</v>
      </c>
      <c r="P317">
        <v>80.08</v>
      </c>
      <c r="Q317" t="s">
        <v>53</v>
      </c>
      <c r="R317" t="s">
        <v>114</v>
      </c>
      <c r="S317">
        <v>7.65</v>
      </c>
      <c r="T317">
        <v>4</v>
      </c>
      <c r="U317" t="s">
        <v>1603</v>
      </c>
      <c r="V317" t="s">
        <v>125</v>
      </c>
      <c r="W317">
        <v>66</v>
      </c>
      <c r="X317">
        <v>4</v>
      </c>
      <c r="Y317">
        <v>9</v>
      </c>
      <c r="Z317">
        <v>11</v>
      </c>
      <c r="AA317">
        <v>137</v>
      </c>
      <c r="AC317" t="s">
        <v>88</v>
      </c>
      <c r="AD317" t="s">
        <v>1604</v>
      </c>
      <c r="AE317" t="s">
        <v>1540</v>
      </c>
      <c r="AG317">
        <v>77</v>
      </c>
      <c r="AH317" t="s">
        <v>1605</v>
      </c>
      <c r="AI317" t="s">
        <v>1606</v>
      </c>
      <c r="AJ317" t="s">
        <v>77</v>
      </c>
      <c r="AL317" t="s">
        <v>127</v>
      </c>
      <c r="AM317">
        <f>SUM( 16/1 )</f>
        <v>16</v>
      </c>
    </row>
    <row r="318" spans="1:39" x14ac:dyDescent="0.25">
      <c r="A318">
        <v>45080152</v>
      </c>
      <c r="B318" t="s">
        <v>1524</v>
      </c>
      <c r="C318" s="4">
        <v>45080</v>
      </c>
      <c r="D318" s="5">
        <v>0.625</v>
      </c>
      <c r="E318" t="s">
        <v>1587</v>
      </c>
      <c r="H318" t="s">
        <v>228</v>
      </c>
      <c r="I318">
        <v>7200</v>
      </c>
      <c r="J318">
        <v>14</v>
      </c>
      <c r="K318" t="s">
        <v>1526</v>
      </c>
      <c r="L318">
        <v>1380</v>
      </c>
      <c r="M318" t="s">
        <v>1527</v>
      </c>
      <c r="O318" t="s">
        <v>1588</v>
      </c>
      <c r="P318">
        <v>80.08</v>
      </c>
      <c r="Q318" t="s">
        <v>46</v>
      </c>
      <c r="R318" t="s">
        <v>120</v>
      </c>
      <c r="S318">
        <v>7.85</v>
      </c>
      <c r="T318">
        <v>3</v>
      </c>
      <c r="U318" t="s">
        <v>1598</v>
      </c>
      <c r="V318" t="s">
        <v>61</v>
      </c>
      <c r="W318">
        <v>5.5</v>
      </c>
      <c r="X318">
        <v>6</v>
      </c>
      <c r="Y318">
        <v>9</v>
      </c>
      <c r="Z318">
        <v>6</v>
      </c>
      <c r="AA318">
        <v>132</v>
      </c>
      <c r="AD318" t="s">
        <v>1599</v>
      </c>
      <c r="AE318" t="s">
        <v>1600</v>
      </c>
      <c r="AF318">
        <v>7</v>
      </c>
      <c r="AG318">
        <v>79</v>
      </c>
      <c r="AH318" t="s">
        <v>1601</v>
      </c>
      <c r="AI318" t="s">
        <v>1602</v>
      </c>
      <c r="AJ318" t="s">
        <v>91</v>
      </c>
      <c r="AL318" t="s">
        <v>90</v>
      </c>
      <c r="AM318">
        <f>SUM( 12/1 )</f>
        <v>12</v>
      </c>
    </row>
    <row r="319" spans="1:39" x14ac:dyDescent="0.25">
      <c r="A319">
        <v>45080152</v>
      </c>
      <c r="B319" t="s">
        <v>1524</v>
      </c>
      <c r="C319" s="4">
        <v>45080</v>
      </c>
      <c r="D319" s="5">
        <v>0.625</v>
      </c>
      <c r="E319" t="s">
        <v>1587</v>
      </c>
      <c r="H319" t="s">
        <v>228</v>
      </c>
      <c r="I319">
        <v>7200</v>
      </c>
      <c r="J319">
        <v>14</v>
      </c>
      <c r="K319" t="s">
        <v>1526</v>
      </c>
      <c r="L319">
        <v>1380</v>
      </c>
      <c r="M319" t="s">
        <v>1527</v>
      </c>
      <c r="O319" t="s">
        <v>1588</v>
      </c>
      <c r="P319">
        <v>80.08</v>
      </c>
      <c r="Q319" t="s">
        <v>91</v>
      </c>
      <c r="R319" t="s">
        <v>60</v>
      </c>
      <c r="S319">
        <v>9.85</v>
      </c>
      <c r="T319">
        <v>15</v>
      </c>
      <c r="U319" t="s">
        <v>1647</v>
      </c>
      <c r="V319" t="s">
        <v>51</v>
      </c>
      <c r="W319">
        <v>28</v>
      </c>
      <c r="X319">
        <v>7</v>
      </c>
      <c r="Y319">
        <v>8</v>
      </c>
      <c r="Z319">
        <v>2</v>
      </c>
      <c r="AA319">
        <v>114</v>
      </c>
      <c r="AD319" t="s">
        <v>1648</v>
      </c>
      <c r="AE319" t="s">
        <v>1649</v>
      </c>
      <c r="AF319">
        <v>5</v>
      </c>
      <c r="AG319">
        <v>59</v>
      </c>
      <c r="AH319" t="s">
        <v>1650</v>
      </c>
      <c r="AI319" t="s">
        <v>1651</v>
      </c>
      <c r="AJ319" t="s">
        <v>1652</v>
      </c>
      <c r="AL319" t="s">
        <v>1653</v>
      </c>
      <c r="AM319" t="s">
        <v>1654</v>
      </c>
    </row>
    <row r="320" spans="1:39" x14ac:dyDescent="0.25">
      <c r="A320">
        <v>45080152</v>
      </c>
      <c r="B320" t="s">
        <v>1524</v>
      </c>
      <c r="C320" s="4">
        <v>45080</v>
      </c>
      <c r="D320" s="5">
        <v>0.625</v>
      </c>
      <c r="E320" t="s">
        <v>1587</v>
      </c>
      <c r="H320" t="s">
        <v>228</v>
      </c>
      <c r="I320">
        <v>7200</v>
      </c>
      <c r="J320">
        <v>14</v>
      </c>
      <c r="K320" t="s">
        <v>1526</v>
      </c>
      <c r="L320">
        <v>1380</v>
      </c>
      <c r="M320" t="s">
        <v>1527</v>
      </c>
      <c r="O320" t="s">
        <v>1588</v>
      </c>
      <c r="P320">
        <v>80.08</v>
      </c>
      <c r="Q320" t="s">
        <v>86</v>
      </c>
      <c r="R320" t="s">
        <v>135</v>
      </c>
      <c r="S320">
        <v>10</v>
      </c>
      <c r="T320">
        <v>10</v>
      </c>
      <c r="U320" t="s">
        <v>1629</v>
      </c>
      <c r="V320" t="s">
        <v>86</v>
      </c>
      <c r="W320">
        <v>33</v>
      </c>
      <c r="X320">
        <v>3</v>
      </c>
      <c r="Y320">
        <v>9</v>
      </c>
      <c r="Z320">
        <v>1</v>
      </c>
      <c r="AA320">
        <v>127</v>
      </c>
      <c r="AD320" t="s">
        <v>1630</v>
      </c>
      <c r="AE320" t="s">
        <v>1631</v>
      </c>
      <c r="AG320">
        <v>75</v>
      </c>
      <c r="AH320" t="s">
        <v>1632</v>
      </c>
      <c r="AI320" t="s">
        <v>1633</v>
      </c>
      <c r="AJ320" t="s">
        <v>1634</v>
      </c>
      <c r="AL320" t="s">
        <v>127</v>
      </c>
      <c r="AM320">
        <f>SUM( 16/1 )</f>
        <v>16</v>
      </c>
    </row>
    <row r="321" spans="1:39" x14ac:dyDescent="0.25">
      <c r="A321">
        <v>45080152</v>
      </c>
      <c r="B321" t="s">
        <v>1524</v>
      </c>
      <c r="C321" s="4">
        <v>45080</v>
      </c>
      <c r="D321" s="5">
        <v>0.625</v>
      </c>
      <c r="E321" t="s">
        <v>1587</v>
      </c>
      <c r="H321" t="s">
        <v>228</v>
      </c>
      <c r="I321">
        <v>7200</v>
      </c>
      <c r="J321">
        <v>14</v>
      </c>
      <c r="K321" t="s">
        <v>1526</v>
      </c>
      <c r="L321">
        <v>1380</v>
      </c>
      <c r="M321" t="s">
        <v>1527</v>
      </c>
      <c r="O321" t="s">
        <v>1588</v>
      </c>
      <c r="P321">
        <v>80.08</v>
      </c>
      <c r="Q321" t="s">
        <v>125</v>
      </c>
      <c r="R321" t="s">
        <v>41</v>
      </c>
      <c r="S321">
        <v>11</v>
      </c>
      <c r="T321">
        <v>12</v>
      </c>
      <c r="U321" t="s">
        <v>1638</v>
      </c>
      <c r="V321" t="s">
        <v>53</v>
      </c>
      <c r="W321">
        <v>16</v>
      </c>
      <c r="X321">
        <v>6</v>
      </c>
      <c r="Y321">
        <v>8</v>
      </c>
      <c r="Z321">
        <v>3</v>
      </c>
      <c r="AA321">
        <v>115</v>
      </c>
      <c r="AC321" t="s">
        <v>88</v>
      </c>
      <c r="AD321" t="s">
        <v>1639</v>
      </c>
      <c r="AE321" t="s">
        <v>1640</v>
      </c>
      <c r="AF321">
        <v>7</v>
      </c>
      <c r="AG321">
        <v>62</v>
      </c>
      <c r="AH321" t="s">
        <v>1641</v>
      </c>
      <c r="AI321" t="s">
        <v>1642</v>
      </c>
      <c r="AJ321" t="s">
        <v>1582</v>
      </c>
      <c r="AL321" t="s">
        <v>49</v>
      </c>
      <c r="AM321">
        <f>SUM( 33/1 )</f>
        <v>33</v>
      </c>
    </row>
    <row r="322" spans="1:39" x14ac:dyDescent="0.25">
      <c r="A322">
        <v>45080152</v>
      </c>
      <c r="B322" t="s">
        <v>1524</v>
      </c>
      <c r="C322" s="4">
        <v>45080</v>
      </c>
      <c r="D322" s="5">
        <v>0.625</v>
      </c>
      <c r="E322" t="s">
        <v>1587</v>
      </c>
      <c r="H322" t="s">
        <v>228</v>
      </c>
      <c r="I322">
        <v>7200</v>
      </c>
      <c r="J322">
        <v>14</v>
      </c>
      <c r="K322" t="s">
        <v>1526</v>
      </c>
      <c r="L322">
        <v>1380</v>
      </c>
      <c r="M322" t="s">
        <v>1527</v>
      </c>
      <c r="O322" t="s">
        <v>1588</v>
      </c>
      <c r="P322">
        <v>80.08</v>
      </c>
      <c r="Q322" t="s">
        <v>92</v>
      </c>
      <c r="R322" t="s">
        <v>87</v>
      </c>
      <c r="S322">
        <v>12.5</v>
      </c>
      <c r="T322">
        <v>9</v>
      </c>
      <c r="U322" t="s">
        <v>1626</v>
      </c>
      <c r="V322" t="s">
        <v>158</v>
      </c>
      <c r="W322">
        <v>8.5</v>
      </c>
      <c r="X322">
        <v>5</v>
      </c>
      <c r="Y322">
        <v>8</v>
      </c>
      <c r="Z322">
        <v>12</v>
      </c>
      <c r="AA322">
        <v>124</v>
      </c>
      <c r="AC322" t="s">
        <v>141</v>
      </c>
      <c r="AD322" t="s">
        <v>1547</v>
      </c>
      <c r="AE322" t="s">
        <v>1548</v>
      </c>
      <c r="AF322">
        <v>7</v>
      </c>
      <c r="AG322">
        <v>71</v>
      </c>
      <c r="AH322" t="s">
        <v>1627</v>
      </c>
      <c r="AI322" t="s">
        <v>1628</v>
      </c>
      <c r="AJ322" t="s">
        <v>82</v>
      </c>
      <c r="AL322" t="s">
        <v>78</v>
      </c>
      <c r="AM322">
        <f>SUM( 10/1 )</f>
        <v>10</v>
      </c>
    </row>
    <row r="323" spans="1:39" x14ac:dyDescent="0.25">
      <c r="A323">
        <v>45080152</v>
      </c>
      <c r="B323" t="s">
        <v>1524</v>
      </c>
      <c r="C323" s="4">
        <v>45080</v>
      </c>
      <c r="D323" s="5">
        <v>0.625</v>
      </c>
      <c r="E323" t="s">
        <v>1587</v>
      </c>
      <c r="H323" t="s">
        <v>228</v>
      </c>
      <c r="I323">
        <v>7200</v>
      </c>
      <c r="J323">
        <v>14</v>
      </c>
      <c r="K323" t="s">
        <v>1526</v>
      </c>
      <c r="L323">
        <v>1380</v>
      </c>
      <c r="M323" t="s">
        <v>1527</v>
      </c>
      <c r="O323" t="s">
        <v>1588</v>
      </c>
      <c r="P323">
        <v>80.08</v>
      </c>
      <c r="Q323" t="s">
        <v>51</v>
      </c>
      <c r="R323" t="s">
        <v>135</v>
      </c>
      <c r="S323">
        <v>12.65</v>
      </c>
      <c r="T323">
        <v>6</v>
      </c>
      <c r="U323" t="s">
        <v>1611</v>
      </c>
      <c r="V323" t="s">
        <v>56</v>
      </c>
      <c r="W323">
        <v>4</v>
      </c>
      <c r="X323">
        <v>3</v>
      </c>
      <c r="Y323">
        <v>9</v>
      </c>
      <c r="Z323">
        <v>9</v>
      </c>
      <c r="AA323">
        <v>135</v>
      </c>
      <c r="AB323" t="s">
        <v>66</v>
      </c>
      <c r="AD323" t="s">
        <v>1060</v>
      </c>
      <c r="AE323" t="s">
        <v>1612</v>
      </c>
      <c r="AG323">
        <v>83</v>
      </c>
      <c r="AH323" t="s">
        <v>1613</v>
      </c>
      <c r="AI323" t="s">
        <v>1614</v>
      </c>
      <c r="AJ323" t="s">
        <v>1615</v>
      </c>
      <c r="AL323" t="s">
        <v>150</v>
      </c>
      <c r="AM323">
        <f>SUM( 9/2 )</f>
        <v>4.5</v>
      </c>
    </row>
    <row r="324" spans="1:39" x14ac:dyDescent="0.25">
      <c r="A324">
        <v>45080152</v>
      </c>
      <c r="B324" t="s">
        <v>1524</v>
      </c>
      <c r="C324" s="4">
        <v>45080</v>
      </c>
      <c r="D324" s="5">
        <v>0.625</v>
      </c>
      <c r="E324" t="s">
        <v>1587</v>
      </c>
      <c r="H324" t="s">
        <v>228</v>
      </c>
      <c r="I324">
        <v>7200</v>
      </c>
      <c r="J324">
        <v>14</v>
      </c>
      <c r="K324" t="s">
        <v>1526</v>
      </c>
      <c r="L324">
        <v>1380</v>
      </c>
      <c r="M324" t="s">
        <v>1527</v>
      </c>
      <c r="O324" t="s">
        <v>1588</v>
      </c>
      <c r="P324">
        <v>80.08</v>
      </c>
      <c r="Q324" t="s">
        <v>161</v>
      </c>
      <c r="R324" t="s">
        <v>83</v>
      </c>
      <c r="S324">
        <v>14.9</v>
      </c>
      <c r="T324">
        <v>7</v>
      </c>
      <c r="U324" t="s">
        <v>1616</v>
      </c>
      <c r="V324" t="s">
        <v>60</v>
      </c>
      <c r="W324">
        <v>66</v>
      </c>
      <c r="X324">
        <v>5</v>
      </c>
      <c r="Y324">
        <v>9</v>
      </c>
      <c r="Z324">
        <v>7</v>
      </c>
      <c r="AA324">
        <v>133</v>
      </c>
      <c r="AC324" t="s">
        <v>839</v>
      </c>
      <c r="AD324" t="s">
        <v>1617</v>
      </c>
      <c r="AE324" t="s">
        <v>1551</v>
      </c>
      <c r="AG324">
        <v>73</v>
      </c>
      <c r="AH324" t="s">
        <v>1618</v>
      </c>
      <c r="AI324" t="s">
        <v>1619</v>
      </c>
      <c r="AJ324" t="s">
        <v>1620</v>
      </c>
      <c r="AL324" t="s">
        <v>76</v>
      </c>
      <c r="AM324">
        <f>SUM( 25/1 )</f>
        <v>25</v>
      </c>
    </row>
    <row r="325" spans="1:39" x14ac:dyDescent="0.25">
      <c r="A325">
        <v>45080152</v>
      </c>
      <c r="B325" t="s">
        <v>1524</v>
      </c>
      <c r="C325" s="4">
        <v>45080</v>
      </c>
      <c r="D325" s="5">
        <v>0.625</v>
      </c>
      <c r="E325" t="s">
        <v>1587</v>
      </c>
      <c r="H325" t="s">
        <v>228</v>
      </c>
      <c r="I325">
        <v>7200</v>
      </c>
      <c r="J325">
        <v>14</v>
      </c>
      <c r="K325" t="s">
        <v>1526</v>
      </c>
      <c r="L325">
        <v>1380</v>
      </c>
      <c r="M325" t="s">
        <v>1527</v>
      </c>
      <c r="O325" t="s">
        <v>1588</v>
      </c>
      <c r="P325">
        <v>80.08</v>
      </c>
      <c r="Q325" t="s">
        <v>158</v>
      </c>
      <c r="R325" t="s">
        <v>131</v>
      </c>
      <c r="S325">
        <v>19.649999999999999</v>
      </c>
      <c r="T325">
        <v>13</v>
      </c>
      <c r="U325" t="s">
        <v>1643</v>
      </c>
      <c r="V325" t="s">
        <v>128</v>
      </c>
      <c r="W325">
        <v>25</v>
      </c>
      <c r="X325">
        <v>3</v>
      </c>
      <c r="Y325">
        <v>8</v>
      </c>
      <c r="Z325">
        <v>9</v>
      </c>
      <c r="AA325">
        <v>121</v>
      </c>
      <c r="AD325" t="s">
        <v>1530</v>
      </c>
      <c r="AE325" t="s">
        <v>1644</v>
      </c>
      <c r="AG325">
        <v>69</v>
      </c>
      <c r="AH325" t="s">
        <v>1645</v>
      </c>
      <c r="AI325" t="s">
        <v>1646</v>
      </c>
      <c r="AJ325" t="s">
        <v>146</v>
      </c>
      <c r="AL325" t="s">
        <v>85</v>
      </c>
      <c r="AM325">
        <f>SUM( 7/1 )</f>
        <v>7</v>
      </c>
    </row>
    <row r="326" spans="1:39" x14ac:dyDescent="0.25">
      <c r="A326">
        <v>45080153</v>
      </c>
      <c r="B326" t="s">
        <v>1524</v>
      </c>
      <c r="C326" s="4">
        <v>45080</v>
      </c>
      <c r="D326" s="5">
        <v>0.64930555555555558</v>
      </c>
      <c r="E326" t="s">
        <v>1655</v>
      </c>
      <c r="H326" t="s">
        <v>228</v>
      </c>
      <c r="I326">
        <v>6900</v>
      </c>
      <c r="J326">
        <v>12</v>
      </c>
      <c r="K326" t="s">
        <v>1656</v>
      </c>
      <c r="L326">
        <v>1555</v>
      </c>
      <c r="M326" t="s">
        <v>1527</v>
      </c>
      <c r="N326">
        <v>75</v>
      </c>
      <c r="O326" t="s">
        <v>1657</v>
      </c>
      <c r="P326">
        <v>91.09</v>
      </c>
      <c r="Q326" t="s">
        <v>41</v>
      </c>
      <c r="S326">
        <v>0</v>
      </c>
      <c r="T326">
        <v>8</v>
      </c>
      <c r="U326" t="s">
        <v>1685</v>
      </c>
      <c r="V326" t="s">
        <v>53</v>
      </c>
      <c r="W326">
        <v>6.5</v>
      </c>
      <c r="X326">
        <v>3</v>
      </c>
      <c r="Y326">
        <v>9</v>
      </c>
      <c r="Z326">
        <v>5</v>
      </c>
      <c r="AA326">
        <v>131</v>
      </c>
      <c r="AD326" t="s">
        <v>1686</v>
      </c>
      <c r="AE326" t="s">
        <v>1555</v>
      </c>
      <c r="AG326">
        <v>72</v>
      </c>
      <c r="AH326" t="s">
        <v>1687</v>
      </c>
      <c r="AI326" t="s">
        <v>1688</v>
      </c>
      <c r="AJ326" t="s">
        <v>1689</v>
      </c>
      <c r="AL326" t="s">
        <v>127</v>
      </c>
      <c r="AM326">
        <f>SUM( 16/1 )</f>
        <v>16</v>
      </c>
    </row>
    <row r="327" spans="1:39" x14ac:dyDescent="0.25">
      <c r="A327">
        <v>45080153</v>
      </c>
      <c r="B327" t="s">
        <v>1524</v>
      </c>
      <c r="C327" s="4">
        <v>45080</v>
      </c>
      <c r="D327" s="5">
        <v>0.64930555555555558</v>
      </c>
      <c r="E327" t="s">
        <v>1655</v>
      </c>
      <c r="H327" t="s">
        <v>228</v>
      </c>
      <c r="I327">
        <v>6900</v>
      </c>
      <c r="J327">
        <v>12</v>
      </c>
      <c r="K327" t="s">
        <v>1656</v>
      </c>
      <c r="L327">
        <v>1555</v>
      </c>
      <c r="M327" t="s">
        <v>1527</v>
      </c>
      <c r="N327">
        <v>75</v>
      </c>
      <c r="O327" t="s">
        <v>1657</v>
      </c>
      <c r="P327">
        <v>91.09</v>
      </c>
      <c r="Q327" t="s">
        <v>60</v>
      </c>
      <c r="R327" t="s">
        <v>56</v>
      </c>
      <c r="S327">
        <v>3</v>
      </c>
      <c r="T327">
        <v>7</v>
      </c>
      <c r="U327" t="s">
        <v>1681</v>
      </c>
      <c r="V327" t="s">
        <v>86</v>
      </c>
      <c r="W327">
        <v>20</v>
      </c>
      <c r="X327">
        <v>4</v>
      </c>
      <c r="Y327">
        <v>9</v>
      </c>
      <c r="Z327">
        <v>2</v>
      </c>
      <c r="AA327">
        <v>128</v>
      </c>
      <c r="AD327" t="s">
        <v>1682</v>
      </c>
      <c r="AE327" t="s">
        <v>1531</v>
      </c>
      <c r="AF327">
        <v>7</v>
      </c>
      <c r="AG327">
        <v>66</v>
      </c>
      <c r="AH327" t="s">
        <v>1683</v>
      </c>
      <c r="AI327" t="s">
        <v>1684</v>
      </c>
      <c r="AJ327" t="s">
        <v>96</v>
      </c>
      <c r="AL327" t="s">
        <v>112</v>
      </c>
      <c r="AM327">
        <f>SUM( 14/1 )</f>
        <v>14</v>
      </c>
    </row>
    <row r="328" spans="1:39" x14ac:dyDescent="0.25">
      <c r="A328">
        <v>45080153</v>
      </c>
      <c r="B328" t="s">
        <v>1524</v>
      </c>
      <c r="C328" s="4">
        <v>45080</v>
      </c>
      <c r="D328" s="5">
        <v>0.64930555555555558</v>
      </c>
      <c r="E328" t="s">
        <v>1655</v>
      </c>
      <c r="H328" t="s">
        <v>228</v>
      </c>
      <c r="I328">
        <v>6900</v>
      </c>
      <c r="J328">
        <v>12</v>
      </c>
      <c r="K328" t="s">
        <v>1656</v>
      </c>
      <c r="L328">
        <v>1555</v>
      </c>
      <c r="M328" t="s">
        <v>1527</v>
      </c>
      <c r="N328">
        <v>75</v>
      </c>
      <c r="O328" t="s">
        <v>1657</v>
      </c>
      <c r="P328">
        <v>91.09</v>
      </c>
      <c r="Q328" t="s">
        <v>56</v>
      </c>
      <c r="R328" t="s">
        <v>210</v>
      </c>
      <c r="S328">
        <v>3.02</v>
      </c>
      <c r="T328">
        <v>1</v>
      </c>
      <c r="U328" t="s">
        <v>1658</v>
      </c>
      <c r="V328" t="s">
        <v>60</v>
      </c>
      <c r="W328">
        <v>9</v>
      </c>
      <c r="X328">
        <v>5</v>
      </c>
      <c r="Y328">
        <v>9</v>
      </c>
      <c r="Z328">
        <v>9</v>
      </c>
      <c r="AA328">
        <v>135</v>
      </c>
      <c r="AD328" t="s">
        <v>1659</v>
      </c>
      <c r="AE328" t="s">
        <v>1567</v>
      </c>
      <c r="AF328">
        <v>5</v>
      </c>
      <c r="AG328">
        <v>71</v>
      </c>
      <c r="AH328" t="s">
        <v>1660</v>
      </c>
      <c r="AI328" t="s">
        <v>1661</v>
      </c>
      <c r="AJ328" t="s">
        <v>146</v>
      </c>
      <c r="AK328" t="s">
        <v>44</v>
      </c>
      <c r="AL328" t="s">
        <v>90</v>
      </c>
      <c r="AM328">
        <f>SUM( 12/1 )</f>
        <v>12</v>
      </c>
    </row>
    <row r="329" spans="1:39" x14ac:dyDescent="0.25">
      <c r="A329">
        <v>45080153</v>
      </c>
      <c r="B329" t="s">
        <v>1524</v>
      </c>
      <c r="C329" s="4">
        <v>45080</v>
      </c>
      <c r="D329" s="5">
        <v>0.64930555555555558</v>
      </c>
      <c r="E329" t="s">
        <v>1655</v>
      </c>
      <c r="H329" t="s">
        <v>228</v>
      </c>
      <c r="I329">
        <v>6900</v>
      </c>
      <c r="J329">
        <v>12</v>
      </c>
      <c r="K329" t="s">
        <v>1656</v>
      </c>
      <c r="L329">
        <v>1555</v>
      </c>
      <c r="M329" t="s">
        <v>1527</v>
      </c>
      <c r="N329">
        <v>75</v>
      </c>
      <c r="O329" t="s">
        <v>1657</v>
      </c>
      <c r="P329">
        <v>91.09</v>
      </c>
      <c r="Q329" t="s">
        <v>50</v>
      </c>
      <c r="R329" t="s">
        <v>75</v>
      </c>
      <c r="S329">
        <v>3.52</v>
      </c>
      <c r="T329">
        <v>4</v>
      </c>
      <c r="U329" t="s">
        <v>1669</v>
      </c>
      <c r="V329" t="s">
        <v>56</v>
      </c>
      <c r="W329">
        <v>2.5</v>
      </c>
      <c r="X329">
        <v>4</v>
      </c>
      <c r="Y329">
        <v>9</v>
      </c>
      <c r="Z329">
        <v>12</v>
      </c>
      <c r="AA329">
        <v>138</v>
      </c>
      <c r="AB329" t="s">
        <v>42</v>
      </c>
      <c r="AC329" t="s">
        <v>88</v>
      </c>
      <c r="AD329" t="s">
        <v>1670</v>
      </c>
      <c r="AE329" t="s">
        <v>1671</v>
      </c>
      <c r="AG329">
        <v>69</v>
      </c>
      <c r="AH329" t="s">
        <v>1672</v>
      </c>
      <c r="AI329" t="s">
        <v>1673</v>
      </c>
      <c r="AJ329" t="s">
        <v>92</v>
      </c>
      <c r="AL329" t="s">
        <v>155</v>
      </c>
      <c r="AM329">
        <f>SUM( 11/4 )</f>
        <v>2.75</v>
      </c>
    </row>
    <row r="330" spans="1:39" x14ac:dyDescent="0.25">
      <c r="A330">
        <v>45080153</v>
      </c>
      <c r="B330" t="s">
        <v>1524</v>
      </c>
      <c r="C330" s="4">
        <v>45080</v>
      </c>
      <c r="D330" s="5">
        <v>0.64930555555555558</v>
      </c>
      <c r="E330" t="s">
        <v>1655</v>
      </c>
      <c r="H330" t="s">
        <v>228</v>
      </c>
      <c r="I330">
        <v>6900</v>
      </c>
      <c r="J330">
        <v>12</v>
      </c>
      <c r="K330" t="s">
        <v>1656</v>
      </c>
      <c r="L330">
        <v>1555</v>
      </c>
      <c r="M330" t="s">
        <v>1527</v>
      </c>
      <c r="N330">
        <v>75</v>
      </c>
      <c r="O330" t="s">
        <v>1657</v>
      </c>
      <c r="P330">
        <v>91.09</v>
      </c>
      <c r="Q330" t="s">
        <v>61</v>
      </c>
      <c r="R330" t="s">
        <v>116</v>
      </c>
      <c r="S330">
        <v>4.2699999999999996</v>
      </c>
      <c r="T330">
        <v>3</v>
      </c>
      <c r="U330" t="s">
        <v>1666</v>
      </c>
      <c r="V330" t="s">
        <v>61</v>
      </c>
      <c r="W330">
        <v>25</v>
      </c>
      <c r="X330">
        <v>4</v>
      </c>
      <c r="Y330">
        <v>9</v>
      </c>
      <c r="Z330">
        <v>5</v>
      </c>
      <c r="AA330">
        <v>131</v>
      </c>
      <c r="AC330" t="s">
        <v>62</v>
      </c>
      <c r="AD330" t="s">
        <v>1648</v>
      </c>
      <c r="AE330" t="s">
        <v>1548</v>
      </c>
      <c r="AF330">
        <v>7</v>
      </c>
      <c r="AG330">
        <v>69</v>
      </c>
      <c r="AH330" t="s">
        <v>1667</v>
      </c>
      <c r="AI330" t="s">
        <v>1668</v>
      </c>
      <c r="AJ330" t="s">
        <v>91</v>
      </c>
      <c r="AK330" t="s">
        <v>44</v>
      </c>
      <c r="AL330" t="s">
        <v>127</v>
      </c>
      <c r="AM330">
        <f>SUM( 16/1 )</f>
        <v>16</v>
      </c>
    </row>
    <row r="331" spans="1:39" x14ac:dyDescent="0.25">
      <c r="A331">
        <v>45080153</v>
      </c>
      <c r="B331" t="s">
        <v>1524</v>
      </c>
      <c r="C331" s="4">
        <v>45080</v>
      </c>
      <c r="D331" s="5">
        <v>0.64930555555555558</v>
      </c>
      <c r="E331" t="s">
        <v>1655</v>
      </c>
      <c r="H331" t="s">
        <v>228</v>
      </c>
      <c r="I331">
        <v>6900</v>
      </c>
      <c r="J331">
        <v>12</v>
      </c>
      <c r="K331" t="s">
        <v>1656</v>
      </c>
      <c r="L331">
        <v>1555</v>
      </c>
      <c r="M331" t="s">
        <v>1527</v>
      </c>
      <c r="N331">
        <v>75</v>
      </c>
      <c r="O331" t="s">
        <v>1657</v>
      </c>
      <c r="P331">
        <v>91.09</v>
      </c>
      <c r="Q331" t="s">
        <v>53</v>
      </c>
      <c r="R331" t="s">
        <v>151</v>
      </c>
      <c r="S331">
        <v>8.77</v>
      </c>
      <c r="T331">
        <v>11</v>
      </c>
      <c r="U331" t="s">
        <v>1699</v>
      </c>
      <c r="V331" t="s">
        <v>41</v>
      </c>
      <c r="W331">
        <v>5</v>
      </c>
      <c r="X331">
        <v>6</v>
      </c>
      <c r="Y331">
        <v>8</v>
      </c>
      <c r="Z331">
        <v>11</v>
      </c>
      <c r="AA331">
        <v>123</v>
      </c>
      <c r="AC331" t="s">
        <v>62</v>
      </c>
      <c r="AD331" t="s">
        <v>1700</v>
      </c>
      <c r="AE331" t="s">
        <v>1649</v>
      </c>
      <c r="AF331">
        <v>5</v>
      </c>
      <c r="AG331">
        <v>59</v>
      </c>
      <c r="AH331" t="s">
        <v>1701</v>
      </c>
      <c r="AI331" t="s">
        <v>1702</v>
      </c>
      <c r="AJ331" t="s">
        <v>128</v>
      </c>
      <c r="AK331" t="s">
        <v>111</v>
      </c>
      <c r="AL331" t="s">
        <v>90</v>
      </c>
      <c r="AM331">
        <f>SUM( 12/1 )</f>
        <v>12</v>
      </c>
    </row>
    <row r="332" spans="1:39" x14ac:dyDescent="0.25">
      <c r="A332">
        <v>45080153</v>
      </c>
      <c r="B332" t="s">
        <v>1524</v>
      </c>
      <c r="C332" s="4">
        <v>45080</v>
      </c>
      <c r="D332" s="5">
        <v>0.64930555555555558</v>
      </c>
      <c r="E332" t="s">
        <v>1655</v>
      </c>
      <c r="H332" t="s">
        <v>228</v>
      </c>
      <c r="I332">
        <v>6900</v>
      </c>
      <c r="J332">
        <v>12</v>
      </c>
      <c r="K332" t="s">
        <v>1656</v>
      </c>
      <c r="L332">
        <v>1555</v>
      </c>
      <c r="M332" t="s">
        <v>1527</v>
      </c>
      <c r="N332">
        <v>75</v>
      </c>
      <c r="O332" t="s">
        <v>1657</v>
      </c>
      <c r="P332">
        <v>91.09</v>
      </c>
      <c r="Q332" t="s">
        <v>46</v>
      </c>
      <c r="R332" t="s">
        <v>135</v>
      </c>
      <c r="S332">
        <v>8.92</v>
      </c>
      <c r="T332">
        <v>5</v>
      </c>
      <c r="U332" t="s">
        <v>1674</v>
      </c>
      <c r="V332" t="s">
        <v>92</v>
      </c>
      <c r="W332">
        <v>4</v>
      </c>
      <c r="X332">
        <v>5</v>
      </c>
      <c r="Y332">
        <v>9</v>
      </c>
      <c r="Z332">
        <v>4</v>
      </c>
      <c r="AA332">
        <v>130</v>
      </c>
      <c r="AB332" t="s">
        <v>66</v>
      </c>
      <c r="AD332" t="s">
        <v>1539</v>
      </c>
      <c r="AE332" t="s">
        <v>1640</v>
      </c>
      <c r="AF332">
        <v>7</v>
      </c>
      <c r="AG332">
        <v>68</v>
      </c>
      <c r="AH332" t="s">
        <v>1675</v>
      </c>
      <c r="AI332" t="s">
        <v>1676</v>
      </c>
      <c r="AJ332" t="s">
        <v>165</v>
      </c>
      <c r="AL332" t="s">
        <v>64</v>
      </c>
      <c r="AM332">
        <f>SUM( 3/1 )</f>
        <v>3</v>
      </c>
    </row>
    <row r="333" spans="1:39" x14ac:dyDescent="0.25">
      <c r="A333">
        <v>45080153</v>
      </c>
      <c r="B333" t="s">
        <v>1524</v>
      </c>
      <c r="C333" s="4">
        <v>45080</v>
      </c>
      <c r="D333" s="5">
        <v>0.64930555555555558</v>
      </c>
      <c r="E333" t="s">
        <v>1655</v>
      </c>
      <c r="H333" t="s">
        <v>228</v>
      </c>
      <c r="I333">
        <v>6900</v>
      </c>
      <c r="J333">
        <v>12</v>
      </c>
      <c r="K333" t="s">
        <v>1656</v>
      </c>
      <c r="L333">
        <v>1555</v>
      </c>
      <c r="M333" t="s">
        <v>1527</v>
      </c>
      <c r="N333">
        <v>75</v>
      </c>
      <c r="O333" t="s">
        <v>1657</v>
      </c>
      <c r="P333">
        <v>91.09</v>
      </c>
      <c r="Q333" t="s">
        <v>91</v>
      </c>
      <c r="R333" t="s">
        <v>114</v>
      </c>
      <c r="S333">
        <v>10.17</v>
      </c>
      <c r="T333">
        <v>10</v>
      </c>
      <c r="U333" t="s">
        <v>1694</v>
      </c>
      <c r="V333" t="s">
        <v>51</v>
      </c>
      <c r="W333">
        <v>10</v>
      </c>
      <c r="X333">
        <v>4</v>
      </c>
      <c r="Y333">
        <v>8</v>
      </c>
      <c r="Z333">
        <v>12</v>
      </c>
      <c r="AA333">
        <v>124</v>
      </c>
      <c r="AD333" t="s">
        <v>1695</v>
      </c>
      <c r="AE333" t="s">
        <v>1696</v>
      </c>
      <c r="AF333">
        <v>5</v>
      </c>
      <c r="AG333">
        <v>60</v>
      </c>
      <c r="AH333" t="s">
        <v>1697</v>
      </c>
      <c r="AI333" t="s">
        <v>1698</v>
      </c>
      <c r="AJ333" t="s">
        <v>77</v>
      </c>
      <c r="AL333" t="s">
        <v>85</v>
      </c>
      <c r="AM333">
        <f>SUM( 7/1 )</f>
        <v>7</v>
      </c>
    </row>
    <row r="334" spans="1:39" x14ac:dyDescent="0.25">
      <c r="A334">
        <v>45080153</v>
      </c>
      <c r="B334" t="s">
        <v>1524</v>
      </c>
      <c r="C334" s="4">
        <v>45080</v>
      </c>
      <c r="D334" s="5">
        <v>0.64930555555555558</v>
      </c>
      <c r="E334" t="s">
        <v>1655</v>
      </c>
      <c r="H334" t="s">
        <v>228</v>
      </c>
      <c r="I334">
        <v>6900</v>
      </c>
      <c r="J334">
        <v>12</v>
      </c>
      <c r="K334" t="s">
        <v>1656</v>
      </c>
      <c r="L334">
        <v>1555</v>
      </c>
      <c r="M334" t="s">
        <v>1527</v>
      </c>
      <c r="N334">
        <v>75</v>
      </c>
      <c r="O334" t="s">
        <v>1657</v>
      </c>
      <c r="P334">
        <v>91.09</v>
      </c>
      <c r="Q334" t="s">
        <v>86</v>
      </c>
      <c r="R334" t="s">
        <v>116</v>
      </c>
      <c r="S334">
        <v>10.92</v>
      </c>
      <c r="T334">
        <v>2</v>
      </c>
      <c r="U334" t="s">
        <v>1662</v>
      </c>
      <c r="V334" t="s">
        <v>125</v>
      </c>
      <c r="W334">
        <v>18</v>
      </c>
      <c r="X334">
        <v>4</v>
      </c>
      <c r="Y334">
        <v>9</v>
      </c>
      <c r="Z334">
        <v>6</v>
      </c>
      <c r="AA334">
        <v>132</v>
      </c>
      <c r="AD334" t="s">
        <v>1599</v>
      </c>
      <c r="AE334" t="s">
        <v>1600</v>
      </c>
      <c r="AF334">
        <v>7</v>
      </c>
      <c r="AG334">
        <v>70</v>
      </c>
      <c r="AH334" t="s">
        <v>1663</v>
      </c>
      <c r="AI334" t="s">
        <v>1664</v>
      </c>
      <c r="AJ334" t="s">
        <v>1665</v>
      </c>
      <c r="AL334" t="s">
        <v>74</v>
      </c>
      <c r="AM334">
        <f>SUM( 8/1 )</f>
        <v>8</v>
      </c>
    </row>
    <row r="335" spans="1:39" x14ac:dyDescent="0.25">
      <c r="A335">
        <v>45080153</v>
      </c>
      <c r="B335" t="s">
        <v>1524</v>
      </c>
      <c r="C335" s="4">
        <v>45080</v>
      </c>
      <c r="D335" s="5">
        <v>0.64930555555555558</v>
      </c>
      <c r="E335" t="s">
        <v>1655</v>
      </c>
      <c r="H335" t="s">
        <v>228</v>
      </c>
      <c r="I335">
        <v>6900</v>
      </c>
      <c r="J335">
        <v>12</v>
      </c>
      <c r="K335" t="s">
        <v>1656</v>
      </c>
      <c r="L335">
        <v>1555</v>
      </c>
      <c r="M335" t="s">
        <v>1527</v>
      </c>
      <c r="N335">
        <v>75</v>
      </c>
      <c r="O335" t="s">
        <v>1657</v>
      </c>
      <c r="P335">
        <v>91.09</v>
      </c>
      <c r="Q335" t="s">
        <v>125</v>
      </c>
      <c r="R335" t="s">
        <v>60</v>
      </c>
      <c r="S335">
        <v>12.92</v>
      </c>
      <c r="T335">
        <v>6</v>
      </c>
      <c r="U335" t="s">
        <v>1677</v>
      </c>
      <c r="V335" t="s">
        <v>46</v>
      </c>
      <c r="W335">
        <v>16</v>
      </c>
      <c r="X335">
        <v>4</v>
      </c>
      <c r="Y335">
        <v>9</v>
      </c>
      <c r="Z335">
        <v>10</v>
      </c>
      <c r="AA335">
        <v>136</v>
      </c>
      <c r="AC335" t="s">
        <v>169</v>
      </c>
      <c r="AD335" t="s">
        <v>1678</v>
      </c>
      <c r="AE335" t="s">
        <v>1631</v>
      </c>
      <c r="AG335">
        <v>67</v>
      </c>
      <c r="AH335" t="s">
        <v>1679</v>
      </c>
      <c r="AI335" t="s">
        <v>1680</v>
      </c>
      <c r="AJ335" t="s">
        <v>146</v>
      </c>
      <c r="AL335" t="s">
        <v>90</v>
      </c>
      <c r="AM335">
        <f>SUM( 12/1 )</f>
        <v>12</v>
      </c>
    </row>
    <row r="336" spans="1:39" x14ac:dyDescent="0.25">
      <c r="A336">
        <v>45080153</v>
      </c>
      <c r="B336" t="s">
        <v>1524</v>
      </c>
      <c r="C336" s="4">
        <v>45080</v>
      </c>
      <c r="D336" s="5">
        <v>0.64930555555555558</v>
      </c>
      <c r="E336" t="s">
        <v>1655</v>
      </c>
      <c r="H336" t="s">
        <v>228</v>
      </c>
      <c r="I336">
        <v>6900</v>
      </c>
      <c r="J336">
        <v>12</v>
      </c>
      <c r="K336" t="s">
        <v>1656</v>
      </c>
      <c r="L336">
        <v>1555</v>
      </c>
      <c r="M336" t="s">
        <v>1527</v>
      </c>
      <c r="N336">
        <v>75</v>
      </c>
      <c r="O336" t="s">
        <v>1657</v>
      </c>
      <c r="P336">
        <v>91.09</v>
      </c>
      <c r="Q336" t="s">
        <v>92</v>
      </c>
      <c r="R336" t="s">
        <v>87</v>
      </c>
      <c r="S336">
        <v>14.42</v>
      </c>
      <c r="T336">
        <v>12</v>
      </c>
      <c r="U336" t="s">
        <v>1703</v>
      </c>
      <c r="V336" t="s">
        <v>50</v>
      </c>
      <c r="W336">
        <v>20</v>
      </c>
      <c r="X336">
        <v>3</v>
      </c>
      <c r="Y336">
        <v>8</v>
      </c>
      <c r="Z336">
        <v>9</v>
      </c>
      <c r="AA336">
        <v>121</v>
      </c>
      <c r="AC336" t="s">
        <v>790</v>
      </c>
      <c r="AD336" t="s">
        <v>1704</v>
      </c>
      <c r="AE336" t="s">
        <v>1551</v>
      </c>
      <c r="AG336">
        <v>62</v>
      </c>
      <c r="AH336" t="s">
        <v>1705</v>
      </c>
      <c r="AI336" t="s">
        <v>1706</v>
      </c>
      <c r="AJ336" t="s">
        <v>128</v>
      </c>
      <c r="AL336" t="s">
        <v>76</v>
      </c>
      <c r="AM336">
        <f>SUM( 25/1 )</f>
        <v>25</v>
      </c>
    </row>
    <row r="337" spans="1:39" x14ac:dyDescent="0.25">
      <c r="A337">
        <v>45080153</v>
      </c>
      <c r="B337" t="s">
        <v>1524</v>
      </c>
      <c r="C337" s="4">
        <v>45080</v>
      </c>
      <c r="D337" s="5">
        <v>0.64930555555555558</v>
      </c>
      <c r="E337" t="s">
        <v>1655</v>
      </c>
      <c r="H337" t="s">
        <v>228</v>
      </c>
      <c r="I337">
        <v>6900</v>
      </c>
      <c r="J337">
        <v>12</v>
      </c>
      <c r="K337" t="s">
        <v>1656</v>
      </c>
      <c r="L337">
        <v>1555</v>
      </c>
      <c r="M337" t="s">
        <v>1527</v>
      </c>
      <c r="N337">
        <v>75</v>
      </c>
      <c r="O337" t="s">
        <v>1657</v>
      </c>
      <c r="P337">
        <v>91.09</v>
      </c>
      <c r="Q337" t="s">
        <v>51</v>
      </c>
      <c r="R337" t="s">
        <v>51</v>
      </c>
      <c r="S337">
        <v>26.42</v>
      </c>
      <c r="T337">
        <v>9</v>
      </c>
      <c r="U337" t="s">
        <v>1690</v>
      </c>
      <c r="V337" t="s">
        <v>91</v>
      </c>
      <c r="W337">
        <v>80</v>
      </c>
      <c r="X337">
        <v>3</v>
      </c>
      <c r="Y337">
        <v>9</v>
      </c>
      <c r="Z337">
        <v>3</v>
      </c>
      <c r="AA337">
        <v>129</v>
      </c>
      <c r="AD337" t="s">
        <v>1691</v>
      </c>
      <c r="AE337" t="s">
        <v>1585</v>
      </c>
      <c r="AG337">
        <v>70</v>
      </c>
      <c r="AH337" t="s">
        <v>1692</v>
      </c>
      <c r="AI337" t="s">
        <v>1693</v>
      </c>
      <c r="AJ337" t="s">
        <v>1289</v>
      </c>
      <c r="AK337" t="s">
        <v>44</v>
      </c>
      <c r="AL337" t="s">
        <v>112</v>
      </c>
      <c r="AM337">
        <f>SUM( 14/1 )</f>
        <v>14</v>
      </c>
    </row>
    <row r="338" spans="1:39" x14ac:dyDescent="0.25">
      <c r="A338">
        <v>45080154</v>
      </c>
      <c r="B338" t="s">
        <v>1524</v>
      </c>
      <c r="C338" s="4">
        <v>45080</v>
      </c>
      <c r="D338" s="5">
        <v>0.67361111111111116</v>
      </c>
      <c r="E338" t="s">
        <v>1707</v>
      </c>
      <c r="H338" t="s">
        <v>228</v>
      </c>
      <c r="I338">
        <v>7800</v>
      </c>
      <c r="J338">
        <v>10</v>
      </c>
      <c r="K338" t="s">
        <v>1708</v>
      </c>
      <c r="L338">
        <v>1760</v>
      </c>
      <c r="M338" t="s">
        <v>1527</v>
      </c>
      <c r="O338" t="s">
        <v>1709</v>
      </c>
      <c r="P338">
        <v>103.65</v>
      </c>
      <c r="Q338" t="s">
        <v>41</v>
      </c>
      <c r="S338">
        <v>0</v>
      </c>
      <c r="T338">
        <v>10</v>
      </c>
      <c r="U338" t="s">
        <v>1742</v>
      </c>
      <c r="V338" t="s">
        <v>125</v>
      </c>
      <c r="W338">
        <v>10</v>
      </c>
      <c r="X338">
        <v>3</v>
      </c>
      <c r="Y338">
        <v>9</v>
      </c>
      <c r="Z338">
        <v>3</v>
      </c>
      <c r="AA338">
        <v>129</v>
      </c>
      <c r="AD338" t="s">
        <v>223</v>
      </c>
      <c r="AE338" t="s">
        <v>1576</v>
      </c>
      <c r="AH338" t="s">
        <v>1743</v>
      </c>
      <c r="AI338" t="s">
        <v>1744</v>
      </c>
      <c r="AJ338" t="s">
        <v>1745</v>
      </c>
      <c r="AL338" t="s">
        <v>90</v>
      </c>
      <c r="AM338">
        <f>SUM( 12/1 )</f>
        <v>12</v>
      </c>
    </row>
    <row r="339" spans="1:39" x14ac:dyDescent="0.25">
      <c r="A339">
        <v>45080154</v>
      </c>
      <c r="B339" t="s">
        <v>1524</v>
      </c>
      <c r="C339" s="4">
        <v>45080</v>
      </c>
      <c r="D339" s="5">
        <v>0.67361111111111116</v>
      </c>
      <c r="E339" t="s">
        <v>1707</v>
      </c>
      <c r="H339" t="s">
        <v>228</v>
      </c>
      <c r="I339">
        <v>7800</v>
      </c>
      <c r="J339">
        <v>10</v>
      </c>
      <c r="K339" t="s">
        <v>1708</v>
      </c>
      <c r="L339">
        <v>1760</v>
      </c>
      <c r="M339" t="s">
        <v>1527</v>
      </c>
      <c r="O339" t="s">
        <v>1709</v>
      </c>
      <c r="P339">
        <v>103.65</v>
      </c>
      <c r="Q339" t="s">
        <v>60</v>
      </c>
      <c r="R339" t="s">
        <v>131</v>
      </c>
      <c r="S339">
        <v>4.75</v>
      </c>
      <c r="T339">
        <v>4</v>
      </c>
      <c r="U339" t="s">
        <v>1720</v>
      </c>
      <c r="V339" t="s">
        <v>46</v>
      </c>
      <c r="W339">
        <v>8</v>
      </c>
      <c r="X339">
        <v>3</v>
      </c>
      <c r="Y339">
        <v>9</v>
      </c>
      <c r="Z339">
        <v>3</v>
      </c>
      <c r="AA339">
        <v>129</v>
      </c>
      <c r="AC339" t="s">
        <v>1721</v>
      </c>
      <c r="AD339" t="s">
        <v>1584</v>
      </c>
      <c r="AE339" t="s">
        <v>1585</v>
      </c>
      <c r="AG339">
        <v>80</v>
      </c>
      <c r="AH339" t="s">
        <v>1722</v>
      </c>
      <c r="AI339" t="s">
        <v>1723</v>
      </c>
      <c r="AJ339" t="s">
        <v>128</v>
      </c>
      <c r="AL339" t="s">
        <v>106</v>
      </c>
      <c r="AM339">
        <f>SUM( 5/1 )</f>
        <v>5</v>
      </c>
    </row>
    <row r="340" spans="1:39" x14ac:dyDescent="0.25">
      <c r="A340">
        <v>45080154</v>
      </c>
      <c r="B340" t="s">
        <v>1524</v>
      </c>
      <c r="C340" s="4">
        <v>45080</v>
      </c>
      <c r="D340" s="5">
        <v>0.67361111111111116</v>
      </c>
      <c r="E340" t="s">
        <v>1707</v>
      </c>
      <c r="H340" t="s">
        <v>228</v>
      </c>
      <c r="I340">
        <v>7800</v>
      </c>
      <c r="J340">
        <v>10</v>
      </c>
      <c r="K340" t="s">
        <v>1708</v>
      </c>
      <c r="L340">
        <v>1760</v>
      </c>
      <c r="M340" t="s">
        <v>1527</v>
      </c>
      <c r="O340" t="s">
        <v>1709</v>
      </c>
      <c r="P340">
        <v>103.65</v>
      </c>
      <c r="Q340" t="s">
        <v>56</v>
      </c>
      <c r="R340" t="s">
        <v>75</v>
      </c>
      <c r="S340">
        <v>5.25</v>
      </c>
      <c r="T340">
        <v>1</v>
      </c>
      <c r="U340" t="s">
        <v>1710</v>
      </c>
      <c r="V340" t="s">
        <v>61</v>
      </c>
      <c r="W340">
        <v>20</v>
      </c>
      <c r="X340">
        <v>3</v>
      </c>
      <c r="Y340">
        <v>9</v>
      </c>
      <c r="Z340">
        <v>3</v>
      </c>
      <c r="AA340">
        <v>129</v>
      </c>
      <c r="AD340" t="s">
        <v>1711</v>
      </c>
      <c r="AE340" t="s">
        <v>1631</v>
      </c>
      <c r="AH340" t="s">
        <v>1712</v>
      </c>
      <c r="AI340" t="s">
        <v>46</v>
      </c>
      <c r="AJ340" t="s">
        <v>47</v>
      </c>
      <c r="AL340" t="s">
        <v>78</v>
      </c>
      <c r="AM340">
        <f>SUM( 10/1 )</f>
        <v>10</v>
      </c>
    </row>
    <row r="341" spans="1:39" x14ac:dyDescent="0.25">
      <c r="A341">
        <v>45080154</v>
      </c>
      <c r="B341" t="s">
        <v>1524</v>
      </c>
      <c r="C341" s="4">
        <v>45080</v>
      </c>
      <c r="D341" s="5">
        <v>0.67361111111111116</v>
      </c>
      <c r="E341" t="s">
        <v>1707</v>
      </c>
      <c r="H341" t="s">
        <v>228</v>
      </c>
      <c r="I341">
        <v>7800</v>
      </c>
      <c r="J341">
        <v>10</v>
      </c>
      <c r="K341" t="s">
        <v>1708</v>
      </c>
      <c r="L341">
        <v>1760</v>
      </c>
      <c r="M341" t="s">
        <v>1527</v>
      </c>
      <c r="O341" t="s">
        <v>1709</v>
      </c>
      <c r="P341">
        <v>103.65</v>
      </c>
      <c r="Q341" t="s">
        <v>50</v>
      </c>
      <c r="R341" t="s">
        <v>210</v>
      </c>
      <c r="S341">
        <v>5.27</v>
      </c>
      <c r="T341">
        <v>6</v>
      </c>
      <c r="U341" t="s">
        <v>1727</v>
      </c>
      <c r="V341" t="s">
        <v>91</v>
      </c>
      <c r="W341">
        <v>9</v>
      </c>
      <c r="X341">
        <v>3</v>
      </c>
      <c r="Y341">
        <v>9</v>
      </c>
      <c r="Z341">
        <v>3</v>
      </c>
      <c r="AA341">
        <v>129</v>
      </c>
      <c r="AC341" t="s">
        <v>115</v>
      </c>
      <c r="AD341" t="s">
        <v>1060</v>
      </c>
      <c r="AE341" t="s">
        <v>1535</v>
      </c>
      <c r="AH341" t="s">
        <v>1728</v>
      </c>
      <c r="AI341" t="s">
        <v>1729</v>
      </c>
      <c r="AJ341" t="s">
        <v>1730</v>
      </c>
      <c r="AL341" t="s">
        <v>138</v>
      </c>
      <c r="AM341">
        <f>SUM( 6/1 )</f>
        <v>6</v>
      </c>
    </row>
    <row r="342" spans="1:39" x14ac:dyDescent="0.25">
      <c r="A342">
        <v>45080154</v>
      </c>
      <c r="B342" t="s">
        <v>1524</v>
      </c>
      <c r="C342" s="4">
        <v>45080</v>
      </c>
      <c r="D342" s="5">
        <v>0.67361111111111116</v>
      </c>
      <c r="E342" t="s">
        <v>1707</v>
      </c>
      <c r="H342" t="s">
        <v>228</v>
      </c>
      <c r="I342">
        <v>7800</v>
      </c>
      <c r="J342">
        <v>10</v>
      </c>
      <c r="K342" t="s">
        <v>1708</v>
      </c>
      <c r="L342">
        <v>1760</v>
      </c>
      <c r="M342" t="s">
        <v>1527</v>
      </c>
      <c r="O342" t="s">
        <v>1709</v>
      </c>
      <c r="P342">
        <v>103.65</v>
      </c>
      <c r="Q342" t="s">
        <v>61</v>
      </c>
      <c r="R342" t="s">
        <v>54</v>
      </c>
      <c r="S342">
        <v>7.02</v>
      </c>
      <c r="T342">
        <v>5</v>
      </c>
      <c r="U342" t="s">
        <v>1724</v>
      </c>
      <c r="V342" t="s">
        <v>86</v>
      </c>
      <c r="W342">
        <v>4.5</v>
      </c>
      <c r="X342">
        <v>3</v>
      </c>
      <c r="Y342">
        <v>9</v>
      </c>
      <c r="Z342">
        <v>3</v>
      </c>
      <c r="AA342">
        <v>129</v>
      </c>
      <c r="AD342" t="s">
        <v>1718</v>
      </c>
      <c r="AE342" t="s">
        <v>1671</v>
      </c>
      <c r="AH342" t="s">
        <v>1725</v>
      </c>
      <c r="AI342" t="s">
        <v>1726</v>
      </c>
      <c r="AJ342" t="s">
        <v>91</v>
      </c>
      <c r="AL342" t="s">
        <v>78</v>
      </c>
      <c r="AM342">
        <f>SUM( 10/1 )</f>
        <v>10</v>
      </c>
    </row>
    <row r="343" spans="1:39" x14ac:dyDescent="0.25">
      <c r="A343">
        <v>45080154</v>
      </c>
      <c r="B343" t="s">
        <v>1524</v>
      </c>
      <c r="C343" s="4">
        <v>45080</v>
      </c>
      <c r="D343" s="5">
        <v>0.67361111111111116</v>
      </c>
      <c r="E343" t="s">
        <v>1707</v>
      </c>
      <c r="H343" t="s">
        <v>228</v>
      </c>
      <c r="I343">
        <v>7800</v>
      </c>
      <c r="J343">
        <v>10</v>
      </c>
      <c r="K343" t="s">
        <v>1708</v>
      </c>
      <c r="L343">
        <v>1760</v>
      </c>
      <c r="M343" t="s">
        <v>1527</v>
      </c>
      <c r="O343" t="s">
        <v>1709</v>
      </c>
      <c r="P343">
        <v>103.65</v>
      </c>
      <c r="Q343" t="s">
        <v>53</v>
      </c>
      <c r="R343" t="s">
        <v>120</v>
      </c>
      <c r="S343">
        <v>7.22</v>
      </c>
      <c r="T343">
        <v>2</v>
      </c>
      <c r="U343" t="s">
        <v>1713</v>
      </c>
      <c r="V343" t="s">
        <v>60</v>
      </c>
      <c r="W343">
        <v>14</v>
      </c>
      <c r="X343">
        <v>3</v>
      </c>
      <c r="Y343">
        <v>9</v>
      </c>
      <c r="Z343">
        <v>3</v>
      </c>
      <c r="AA343">
        <v>129</v>
      </c>
      <c r="AC343" t="s">
        <v>839</v>
      </c>
      <c r="AD343" t="s">
        <v>1714</v>
      </c>
      <c r="AE343" t="s">
        <v>1540</v>
      </c>
      <c r="AG343">
        <v>77</v>
      </c>
      <c r="AH343" t="s">
        <v>1715</v>
      </c>
      <c r="AI343" t="s">
        <v>1716</v>
      </c>
      <c r="AJ343" t="s">
        <v>91</v>
      </c>
      <c r="AL343" t="s">
        <v>85</v>
      </c>
      <c r="AM343">
        <f>SUM( 7/1 )</f>
        <v>7</v>
      </c>
    </row>
    <row r="344" spans="1:39" x14ac:dyDescent="0.25">
      <c r="A344">
        <v>45080154</v>
      </c>
      <c r="B344" t="s">
        <v>1524</v>
      </c>
      <c r="C344" s="4">
        <v>45080</v>
      </c>
      <c r="D344" s="5">
        <v>0.67361111111111116</v>
      </c>
      <c r="E344" t="s">
        <v>1707</v>
      </c>
      <c r="H344" t="s">
        <v>228</v>
      </c>
      <c r="I344">
        <v>7800</v>
      </c>
      <c r="J344">
        <v>10</v>
      </c>
      <c r="K344" t="s">
        <v>1708</v>
      </c>
      <c r="L344">
        <v>1760</v>
      </c>
      <c r="M344" t="s">
        <v>1527</v>
      </c>
      <c r="O344" t="s">
        <v>1709</v>
      </c>
      <c r="P344">
        <v>103.65</v>
      </c>
      <c r="Q344" t="s">
        <v>46</v>
      </c>
      <c r="R344" t="s">
        <v>114</v>
      </c>
      <c r="S344">
        <v>8.4700000000000006</v>
      </c>
      <c r="T344">
        <v>9</v>
      </c>
      <c r="U344" t="s">
        <v>1738</v>
      </c>
      <c r="V344" t="s">
        <v>53</v>
      </c>
      <c r="W344">
        <v>2</v>
      </c>
      <c r="X344">
        <v>3</v>
      </c>
      <c r="Y344">
        <v>9</v>
      </c>
      <c r="Z344">
        <v>3</v>
      </c>
      <c r="AA344">
        <v>129</v>
      </c>
      <c r="AB344" t="s">
        <v>42</v>
      </c>
      <c r="AC344" t="s">
        <v>39</v>
      </c>
      <c r="AD344" t="s">
        <v>1739</v>
      </c>
      <c r="AE344" t="s">
        <v>1623</v>
      </c>
      <c r="AH344" t="s">
        <v>1740</v>
      </c>
      <c r="AI344" t="s">
        <v>1741</v>
      </c>
      <c r="AJ344" t="s">
        <v>92</v>
      </c>
      <c r="AL344" t="s">
        <v>117</v>
      </c>
      <c r="AM344">
        <f>SUM( 11/2 )</f>
        <v>5.5</v>
      </c>
    </row>
    <row r="345" spans="1:39" x14ac:dyDescent="0.25">
      <c r="A345">
        <v>45080154</v>
      </c>
      <c r="B345" t="s">
        <v>1524</v>
      </c>
      <c r="C345" s="4">
        <v>45080</v>
      </c>
      <c r="D345" s="5">
        <v>0.67361111111111116</v>
      </c>
      <c r="E345" t="s">
        <v>1707</v>
      </c>
      <c r="H345" t="s">
        <v>228</v>
      </c>
      <c r="I345">
        <v>7800</v>
      </c>
      <c r="J345">
        <v>10</v>
      </c>
      <c r="K345" t="s">
        <v>1708</v>
      </c>
      <c r="L345">
        <v>1760</v>
      </c>
      <c r="M345" t="s">
        <v>1527</v>
      </c>
      <c r="O345" t="s">
        <v>1709</v>
      </c>
      <c r="P345">
        <v>103.65</v>
      </c>
      <c r="Q345" t="s">
        <v>91</v>
      </c>
      <c r="R345" t="s">
        <v>41</v>
      </c>
      <c r="S345">
        <v>9.4700000000000006</v>
      </c>
      <c r="T345">
        <v>8</v>
      </c>
      <c r="U345" t="s">
        <v>1735</v>
      </c>
      <c r="V345" t="s">
        <v>56</v>
      </c>
      <c r="W345">
        <v>3</v>
      </c>
      <c r="X345">
        <v>3</v>
      </c>
      <c r="Y345">
        <v>9</v>
      </c>
      <c r="Z345">
        <v>3</v>
      </c>
      <c r="AA345">
        <v>129</v>
      </c>
      <c r="AB345" t="s">
        <v>66</v>
      </c>
      <c r="AD345" t="s">
        <v>1530</v>
      </c>
      <c r="AE345" t="s">
        <v>1571</v>
      </c>
      <c r="AH345" t="s">
        <v>1736</v>
      </c>
      <c r="AI345" t="s">
        <v>1737</v>
      </c>
      <c r="AJ345" t="s">
        <v>96</v>
      </c>
      <c r="AL345" t="s">
        <v>95</v>
      </c>
      <c r="AM345">
        <f>SUM( 2/1 )</f>
        <v>2</v>
      </c>
    </row>
    <row r="346" spans="1:39" x14ac:dyDescent="0.25">
      <c r="A346">
        <v>45080154</v>
      </c>
      <c r="B346" t="s">
        <v>1524</v>
      </c>
      <c r="C346" s="4">
        <v>45080</v>
      </c>
      <c r="D346" s="5">
        <v>0.67361111111111116</v>
      </c>
      <c r="E346" t="s">
        <v>1707</v>
      </c>
      <c r="H346" t="s">
        <v>228</v>
      </c>
      <c r="I346">
        <v>7800</v>
      </c>
      <c r="J346">
        <v>10</v>
      </c>
      <c r="K346" t="s">
        <v>1708</v>
      </c>
      <c r="L346">
        <v>1760</v>
      </c>
      <c r="M346" t="s">
        <v>1527</v>
      </c>
      <c r="O346" t="s">
        <v>1709</v>
      </c>
      <c r="P346">
        <v>103.65</v>
      </c>
      <c r="Q346" t="s">
        <v>86</v>
      </c>
      <c r="R346" t="s">
        <v>152</v>
      </c>
      <c r="S346">
        <v>12.22</v>
      </c>
      <c r="T346">
        <v>3</v>
      </c>
      <c r="U346" t="s">
        <v>1717</v>
      </c>
      <c r="V346" t="s">
        <v>50</v>
      </c>
      <c r="W346">
        <v>100</v>
      </c>
      <c r="X346">
        <v>3</v>
      </c>
      <c r="Y346">
        <v>9</v>
      </c>
      <c r="Z346">
        <v>3</v>
      </c>
      <c r="AA346">
        <v>129</v>
      </c>
      <c r="AD346" t="s">
        <v>1718</v>
      </c>
      <c r="AE346" t="s">
        <v>1551</v>
      </c>
      <c r="AH346" t="s">
        <v>1719</v>
      </c>
      <c r="AI346" t="s">
        <v>86</v>
      </c>
      <c r="AJ346" t="s">
        <v>53</v>
      </c>
      <c r="AL346" t="s">
        <v>130</v>
      </c>
      <c r="AM346">
        <f>SUM( 20/1 )</f>
        <v>20</v>
      </c>
    </row>
    <row r="347" spans="1:39" x14ac:dyDescent="0.25">
      <c r="A347">
        <v>45080154</v>
      </c>
      <c r="B347" t="s">
        <v>1524</v>
      </c>
      <c r="C347" s="4">
        <v>45080</v>
      </c>
      <c r="D347" s="5">
        <v>0.67361111111111116</v>
      </c>
      <c r="E347" t="s">
        <v>1707</v>
      </c>
      <c r="H347" t="s">
        <v>228</v>
      </c>
      <c r="I347">
        <v>7800</v>
      </c>
      <c r="J347">
        <v>10</v>
      </c>
      <c r="K347" t="s">
        <v>1708</v>
      </c>
      <c r="L347">
        <v>1760</v>
      </c>
      <c r="M347" t="s">
        <v>1527</v>
      </c>
      <c r="O347" t="s">
        <v>1709</v>
      </c>
      <c r="P347">
        <v>103.65</v>
      </c>
      <c r="Q347" t="s">
        <v>125</v>
      </c>
      <c r="R347" t="s">
        <v>165</v>
      </c>
      <c r="S347">
        <v>30.22</v>
      </c>
      <c r="T347">
        <v>7</v>
      </c>
      <c r="U347" t="s">
        <v>1731</v>
      </c>
      <c r="V347" t="s">
        <v>41</v>
      </c>
      <c r="W347">
        <v>200</v>
      </c>
      <c r="X347">
        <v>3</v>
      </c>
      <c r="Y347">
        <v>9</v>
      </c>
      <c r="Z347">
        <v>3</v>
      </c>
      <c r="AA347">
        <v>129</v>
      </c>
      <c r="AD347" t="s">
        <v>1732</v>
      </c>
      <c r="AE347" t="s">
        <v>1562</v>
      </c>
      <c r="AH347" t="s">
        <v>1733</v>
      </c>
      <c r="AI347" t="s">
        <v>1734</v>
      </c>
      <c r="AJ347" t="s">
        <v>1533</v>
      </c>
      <c r="AL347" t="s">
        <v>52</v>
      </c>
      <c r="AM347">
        <f>SUM( 50/1 )</f>
        <v>50</v>
      </c>
    </row>
    <row r="348" spans="1:39" x14ac:dyDescent="0.25">
      <c r="A348">
        <v>45080155</v>
      </c>
      <c r="B348" t="s">
        <v>1524</v>
      </c>
      <c r="C348" s="4">
        <v>45080</v>
      </c>
      <c r="D348" s="5">
        <v>0.69791666666666663</v>
      </c>
      <c r="E348" t="s">
        <v>1746</v>
      </c>
      <c r="H348" t="s">
        <v>233</v>
      </c>
      <c r="I348">
        <v>13200</v>
      </c>
      <c r="J348">
        <v>5</v>
      </c>
      <c r="K348" t="s">
        <v>1708</v>
      </c>
      <c r="L348">
        <v>1760</v>
      </c>
      <c r="M348" t="s">
        <v>1527</v>
      </c>
      <c r="O348" t="s">
        <v>1747</v>
      </c>
      <c r="P348">
        <v>104.14</v>
      </c>
      <c r="Q348" t="s">
        <v>41</v>
      </c>
      <c r="S348">
        <v>0</v>
      </c>
      <c r="T348">
        <v>1</v>
      </c>
      <c r="U348" t="s">
        <v>1748</v>
      </c>
      <c r="V348" t="s">
        <v>60</v>
      </c>
      <c r="W348">
        <v>2.75</v>
      </c>
      <c r="X348">
        <v>3</v>
      </c>
      <c r="Y348">
        <v>9</v>
      </c>
      <c r="Z348">
        <v>11</v>
      </c>
      <c r="AA348">
        <v>137</v>
      </c>
      <c r="AB348" t="s">
        <v>66</v>
      </c>
      <c r="AD348" t="s">
        <v>1570</v>
      </c>
      <c r="AE348" t="s">
        <v>1571</v>
      </c>
      <c r="AG348">
        <v>85</v>
      </c>
      <c r="AH348" t="s">
        <v>1749</v>
      </c>
      <c r="AI348" t="s">
        <v>785</v>
      </c>
      <c r="AJ348" t="s">
        <v>1750</v>
      </c>
      <c r="AL348" t="s">
        <v>139</v>
      </c>
      <c r="AM348">
        <f>SUM( 9/4 )</f>
        <v>2.25</v>
      </c>
    </row>
    <row r="349" spans="1:39" x14ac:dyDescent="0.25">
      <c r="A349">
        <v>45080155</v>
      </c>
      <c r="B349" t="s">
        <v>1524</v>
      </c>
      <c r="C349" s="4">
        <v>45080</v>
      </c>
      <c r="D349" s="5">
        <v>0.69791666666666663</v>
      </c>
      <c r="E349" t="s">
        <v>1746</v>
      </c>
      <c r="H349" t="s">
        <v>233</v>
      </c>
      <c r="I349">
        <v>13200</v>
      </c>
      <c r="J349">
        <v>5</v>
      </c>
      <c r="K349" t="s">
        <v>1708</v>
      </c>
      <c r="L349">
        <v>1760</v>
      </c>
      <c r="M349" t="s">
        <v>1527</v>
      </c>
      <c r="O349" t="s">
        <v>1747</v>
      </c>
      <c r="P349">
        <v>104.14</v>
      </c>
      <c r="Q349" t="s">
        <v>60</v>
      </c>
      <c r="R349" t="s">
        <v>75</v>
      </c>
      <c r="S349">
        <v>0.5</v>
      </c>
      <c r="T349">
        <v>2</v>
      </c>
      <c r="U349" t="s">
        <v>1751</v>
      </c>
      <c r="V349" t="s">
        <v>41</v>
      </c>
      <c r="W349">
        <v>3.3333333333333299</v>
      </c>
      <c r="X349">
        <v>3</v>
      </c>
      <c r="Y349">
        <v>9</v>
      </c>
      <c r="Z349">
        <v>8</v>
      </c>
      <c r="AA349">
        <v>134</v>
      </c>
      <c r="AC349" t="s">
        <v>1324</v>
      </c>
      <c r="AD349" t="s">
        <v>223</v>
      </c>
      <c r="AE349" t="s">
        <v>1752</v>
      </c>
      <c r="AF349">
        <v>3</v>
      </c>
      <c r="AG349">
        <v>83</v>
      </c>
      <c r="AH349" t="s">
        <v>1753</v>
      </c>
      <c r="AI349" t="s">
        <v>1754</v>
      </c>
      <c r="AJ349" t="s">
        <v>96</v>
      </c>
      <c r="AL349" t="s">
        <v>59</v>
      </c>
      <c r="AM349">
        <f>SUM( 7/2 )</f>
        <v>3.5</v>
      </c>
    </row>
    <row r="350" spans="1:39" x14ac:dyDescent="0.25">
      <c r="A350">
        <v>45080155</v>
      </c>
      <c r="B350" t="s">
        <v>1524</v>
      </c>
      <c r="C350" s="4">
        <v>45080</v>
      </c>
      <c r="D350" s="5">
        <v>0.69791666666666663</v>
      </c>
      <c r="E350" t="s">
        <v>1746</v>
      </c>
      <c r="H350" t="s">
        <v>233</v>
      </c>
      <c r="I350">
        <v>13200</v>
      </c>
      <c r="J350">
        <v>5</v>
      </c>
      <c r="K350" t="s">
        <v>1708</v>
      </c>
      <c r="L350">
        <v>1760</v>
      </c>
      <c r="M350" t="s">
        <v>1527</v>
      </c>
      <c r="O350" t="s">
        <v>1747</v>
      </c>
      <c r="P350">
        <v>104.14</v>
      </c>
      <c r="Q350" t="s">
        <v>56</v>
      </c>
      <c r="R350" t="s">
        <v>147</v>
      </c>
      <c r="S350">
        <v>3.75</v>
      </c>
      <c r="T350">
        <v>4</v>
      </c>
      <c r="U350" t="s">
        <v>1759</v>
      </c>
      <c r="V350" t="s">
        <v>61</v>
      </c>
      <c r="W350">
        <v>10</v>
      </c>
      <c r="X350">
        <v>3</v>
      </c>
      <c r="Y350">
        <v>9</v>
      </c>
      <c r="Z350">
        <v>6</v>
      </c>
      <c r="AA350">
        <v>132</v>
      </c>
      <c r="AD350" t="s">
        <v>1760</v>
      </c>
      <c r="AE350" t="s">
        <v>1540</v>
      </c>
      <c r="AG350">
        <v>89</v>
      </c>
      <c r="AH350" t="s">
        <v>1761</v>
      </c>
      <c r="AI350" t="s">
        <v>1762</v>
      </c>
      <c r="AJ350" t="s">
        <v>82</v>
      </c>
      <c r="AL350" t="s">
        <v>85</v>
      </c>
      <c r="AM350">
        <f>SUM( 7/1 )</f>
        <v>7</v>
      </c>
    </row>
    <row r="351" spans="1:39" x14ac:dyDescent="0.25">
      <c r="A351">
        <v>45080155</v>
      </c>
      <c r="B351" t="s">
        <v>1524</v>
      </c>
      <c r="C351" s="4">
        <v>45080</v>
      </c>
      <c r="D351" s="5">
        <v>0.69791666666666663</v>
      </c>
      <c r="E351" t="s">
        <v>1746</v>
      </c>
      <c r="H351" t="s">
        <v>233</v>
      </c>
      <c r="I351">
        <v>13200</v>
      </c>
      <c r="J351">
        <v>5</v>
      </c>
      <c r="K351" t="s">
        <v>1708</v>
      </c>
      <c r="L351">
        <v>1760</v>
      </c>
      <c r="M351" t="s">
        <v>1527</v>
      </c>
      <c r="O351" t="s">
        <v>1747</v>
      </c>
      <c r="P351">
        <v>104.14</v>
      </c>
      <c r="Q351" t="s">
        <v>50</v>
      </c>
      <c r="R351" t="s">
        <v>83</v>
      </c>
      <c r="S351">
        <v>6</v>
      </c>
      <c r="T351">
        <v>3</v>
      </c>
      <c r="U351" t="s">
        <v>1755</v>
      </c>
      <c r="V351" t="s">
        <v>50</v>
      </c>
      <c r="W351">
        <v>2.5</v>
      </c>
      <c r="X351">
        <v>3</v>
      </c>
      <c r="Y351">
        <v>9</v>
      </c>
      <c r="Z351">
        <v>11</v>
      </c>
      <c r="AA351">
        <v>137</v>
      </c>
      <c r="AB351" t="s">
        <v>42</v>
      </c>
      <c r="AD351" t="s">
        <v>1711</v>
      </c>
      <c r="AE351" t="s">
        <v>1631</v>
      </c>
      <c r="AG351">
        <v>90</v>
      </c>
      <c r="AH351" t="s">
        <v>1756</v>
      </c>
      <c r="AI351" t="s">
        <v>1757</v>
      </c>
      <c r="AJ351" t="s">
        <v>1758</v>
      </c>
      <c r="AK351" t="s">
        <v>122</v>
      </c>
      <c r="AL351" t="s">
        <v>95</v>
      </c>
      <c r="AM351">
        <f>SUM( 2/1 )</f>
        <v>2</v>
      </c>
    </row>
    <row r="352" spans="1:39" x14ac:dyDescent="0.25">
      <c r="A352">
        <v>45080155</v>
      </c>
      <c r="B352" t="s">
        <v>1524</v>
      </c>
      <c r="C352" s="4">
        <v>45080</v>
      </c>
      <c r="D352" s="5">
        <v>0.69791666666666663</v>
      </c>
      <c r="E352" t="s">
        <v>1746</v>
      </c>
      <c r="H352" t="s">
        <v>233</v>
      </c>
      <c r="I352">
        <v>13200</v>
      </c>
      <c r="J352">
        <v>5</v>
      </c>
      <c r="K352" t="s">
        <v>1708</v>
      </c>
      <c r="L352">
        <v>1760</v>
      </c>
      <c r="M352" t="s">
        <v>1527</v>
      </c>
      <c r="O352" t="s">
        <v>1747</v>
      </c>
      <c r="P352">
        <v>104.14</v>
      </c>
      <c r="Q352" t="s">
        <v>61</v>
      </c>
      <c r="R352" t="s">
        <v>1269</v>
      </c>
      <c r="S352">
        <v>13.5</v>
      </c>
      <c r="T352">
        <v>5</v>
      </c>
      <c r="U352" t="s">
        <v>1763</v>
      </c>
      <c r="V352" t="s">
        <v>56</v>
      </c>
      <c r="W352">
        <v>3.3333333333333299</v>
      </c>
      <c r="X352">
        <v>3</v>
      </c>
      <c r="Y352">
        <v>9</v>
      </c>
      <c r="Z352">
        <v>6</v>
      </c>
      <c r="AA352">
        <v>132</v>
      </c>
      <c r="AC352" t="s">
        <v>79</v>
      </c>
      <c r="AD352" t="s">
        <v>1764</v>
      </c>
      <c r="AE352" t="s">
        <v>1623</v>
      </c>
      <c r="AG352">
        <v>83</v>
      </c>
      <c r="AH352" t="s">
        <v>1765</v>
      </c>
      <c r="AI352" t="s">
        <v>1766</v>
      </c>
      <c r="AJ352" t="s">
        <v>53</v>
      </c>
      <c r="AL352" t="s">
        <v>85</v>
      </c>
      <c r="AM352">
        <f>SUM( 7/1 )</f>
        <v>7</v>
      </c>
    </row>
    <row r="353" spans="1:39" x14ac:dyDescent="0.25">
      <c r="A353">
        <v>45080156</v>
      </c>
      <c r="B353" t="s">
        <v>1524</v>
      </c>
      <c r="C353" s="4">
        <v>45080</v>
      </c>
      <c r="D353" s="5">
        <v>0.71875</v>
      </c>
      <c r="E353" t="s">
        <v>1767</v>
      </c>
      <c r="H353" t="s">
        <v>233</v>
      </c>
      <c r="I353">
        <v>6600</v>
      </c>
      <c r="J353">
        <v>10</v>
      </c>
      <c r="K353" t="s">
        <v>1708</v>
      </c>
      <c r="L353">
        <v>1760</v>
      </c>
      <c r="M353" t="s">
        <v>1527</v>
      </c>
      <c r="N353">
        <v>65</v>
      </c>
      <c r="O353" t="s">
        <v>1768</v>
      </c>
      <c r="P353">
        <v>104.32</v>
      </c>
      <c r="Q353" t="s">
        <v>41</v>
      </c>
      <c r="S353">
        <v>0</v>
      </c>
      <c r="T353">
        <v>5</v>
      </c>
      <c r="U353" t="s">
        <v>1780</v>
      </c>
      <c r="V353" t="s">
        <v>86</v>
      </c>
      <c r="W353">
        <v>3.6</v>
      </c>
      <c r="X353">
        <v>3</v>
      </c>
      <c r="Y353">
        <v>9</v>
      </c>
      <c r="Z353">
        <v>9</v>
      </c>
      <c r="AA353">
        <v>135</v>
      </c>
      <c r="AB353" t="s">
        <v>42</v>
      </c>
      <c r="AD353" t="s">
        <v>1781</v>
      </c>
      <c r="AE353" t="s">
        <v>1555</v>
      </c>
      <c r="AG353">
        <v>55</v>
      </c>
      <c r="AH353" t="s">
        <v>1782</v>
      </c>
      <c r="AI353" t="s">
        <v>1783</v>
      </c>
      <c r="AJ353" t="s">
        <v>707</v>
      </c>
      <c r="AL353" t="s">
        <v>130</v>
      </c>
      <c r="AM353">
        <f>SUM( 20/1 )</f>
        <v>20</v>
      </c>
    </row>
    <row r="354" spans="1:39" x14ac:dyDescent="0.25">
      <c r="A354">
        <v>45080156</v>
      </c>
      <c r="B354" t="s">
        <v>1524</v>
      </c>
      <c r="C354" s="4">
        <v>45080</v>
      </c>
      <c r="D354" s="5">
        <v>0.71875</v>
      </c>
      <c r="E354" t="s">
        <v>1767</v>
      </c>
      <c r="H354" t="s">
        <v>233</v>
      </c>
      <c r="I354">
        <v>6600</v>
      </c>
      <c r="J354">
        <v>10</v>
      </c>
      <c r="K354" t="s">
        <v>1708</v>
      </c>
      <c r="L354">
        <v>1760</v>
      </c>
      <c r="M354" t="s">
        <v>1527</v>
      </c>
      <c r="N354">
        <v>65</v>
      </c>
      <c r="O354" t="s">
        <v>1768</v>
      </c>
      <c r="P354">
        <v>104.32</v>
      </c>
      <c r="Q354" t="s">
        <v>60</v>
      </c>
      <c r="R354" t="s">
        <v>83</v>
      </c>
      <c r="S354">
        <v>2.25</v>
      </c>
      <c r="T354">
        <v>6</v>
      </c>
      <c r="U354" t="s">
        <v>1784</v>
      </c>
      <c r="V354" t="s">
        <v>92</v>
      </c>
      <c r="W354">
        <v>4</v>
      </c>
      <c r="X354">
        <v>3</v>
      </c>
      <c r="Y354">
        <v>9</v>
      </c>
      <c r="Z354">
        <v>6</v>
      </c>
      <c r="AA354">
        <v>132</v>
      </c>
      <c r="AB354" t="s">
        <v>66</v>
      </c>
      <c r="AD354" t="s">
        <v>1704</v>
      </c>
      <c r="AE354" t="s">
        <v>1623</v>
      </c>
      <c r="AG354">
        <v>52</v>
      </c>
      <c r="AH354" t="s">
        <v>1785</v>
      </c>
      <c r="AI354" t="s">
        <v>1786</v>
      </c>
      <c r="AJ354" t="s">
        <v>146</v>
      </c>
      <c r="AL354" t="s">
        <v>74</v>
      </c>
      <c r="AM354">
        <f>SUM( 8/1 )</f>
        <v>8</v>
      </c>
    </row>
    <row r="355" spans="1:39" x14ac:dyDescent="0.25">
      <c r="A355">
        <v>45080156</v>
      </c>
      <c r="B355" t="s">
        <v>1524</v>
      </c>
      <c r="C355" s="4">
        <v>45080</v>
      </c>
      <c r="D355" s="5">
        <v>0.71875</v>
      </c>
      <c r="E355" t="s">
        <v>1767</v>
      </c>
      <c r="H355" t="s">
        <v>233</v>
      </c>
      <c r="I355">
        <v>6600</v>
      </c>
      <c r="J355">
        <v>10</v>
      </c>
      <c r="K355" t="s">
        <v>1708</v>
      </c>
      <c r="L355">
        <v>1760</v>
      </c>
      <c r="M355" t="s">
        <v>1527</v>
      </c>
      <c r="N355">
        <v>65</v>
      </c>
      <c r="O355" t="s">
        <v>1768</v>
      </c>
      <c r="P355">
        <v>104.32</v>
      </c>
      <c r="Q355" t="s">
        <v>56</v>
      </c>
      <c r="R355" t="s">
        <v>147</v>
      </c>
      <c r="S355">
        <v>5.5</v>
      </c>
      <c r="T355">
        <v>1</v>
      </c>
      <c r="U355" t="s">
        <v>1769</v>
      </c>
      <c r="V355" t="s">
        <v>41</v>
      </c>
      <c r="W355">
        <v>18</v>
      </c>
      <c r="X355">
        <v>3</v>
      </c>
      <c r="Y355">
        <v>9</v>
      </c>
      <c r="Z355">
        <v>11</v>
      </c>
      <c r="AA355">
        <v>137</v>
      </c>
      <c r="AD355" t="s">
        <v>1770</v>
      </c>
      <c r="AE355" t="s">
        <v>1771</v>
      </c>
      <c r="AF355">
        <v>3</v>
      </c>
      <c r="AG355">
        <v>60</v>
      </c>
      <c r="AH355" t="s">
        <v>1772</v>
      </c>
      <c r="AI355" t="s">
        <v>1773</v>
      </c>
      <c r="AJ355" t="s">
        <v>47</v>
      </c>
      <c r="AL355" t="s">
        <v>78</v>
      </c>
      <c r="AM355">
        <f>SUM( 10/1 )</f>
        <v>10</v>
      </c>
    </row>
    <row r="356" spans="1:39" x14ac:dyDescent="0.25">
      <c r="A356">
        <v>45080156</v>
      </c>
      <c r="B356" t="s">
        <v>1524</v>
      </c>
      <c r="C356" s="4">
        <v>45080</v>
      </c>
      <c r="D356" s="5">
        <v>0.71875</v>
      </c>
      <c r="E356" t="s">
        <v>1767</v>
      </c>
      <c r="H356" t="s">
        <v>233</v>
      </c>
      <c r="I356">
        <v>6600</v>
      </c>
      <c r="J356">
        <v>10</v>
      </c>
      <c r="K356" t="s">
        <v>1708</v>
      </c>
      <c r="L356">
        <v>1760</v>
      </c>
      <c r="M356" t="s">
        <v>1527</v>
      </c>
      <c r="N356">
        <v>65</v>
      </c>
      <c r="O356" t="s">
        <v>1768</v>
      </c>
      <c r="P356">
        <v>104.32</v>
      </c>
      <c r="Q356" t="s">
        <v>50</v>
      </c>
      <c r="R356" t="s">
        <v>56</v>
      </c>
      <c r="S356">
        <v>8.5</v>
      </c>
      <c r="T356">
        <v>8</v>
      </c>
      <c r="U356" t="s">
        <v>1793</v>
      </c>
      <c r="V356" t="s">
        <v>60</v>
      </c>
      <c r="W356">
        <v>5.5</v>
      </c>
      <c r="X356">
        <v>3</v>
      </c>
      <c r="Y356">
        <v>9</v>
      </c>
      <c r="Z356">
        <v>6</v>
      </c>
      <c r="AA356">
        <v>132</v>
      </c>
      <c r="AD356" t="s">
        <v>1794</v>
      </c>
      <c r="AE356" t="s">
        <v>1571</v>
      </c>
      <c r="AG356">
        <v>52</v>
      </c>
      <c r="AH356" t="s">
        <v>1795</v>
      </c>
      <c r="AI356" t="s">
        <v>1796</v>
      </c>
      <c r="AJ356" t="s">
        <v>60</v>
      </c>
      <c r="AL356" t="s">
        <v>85</v>
      </c>
      <c r="AM356">
        <f>SUM( 7/1 )</f>
        <v>7</v>
      </c>
    </row>
    <row r="357" spans="1:39" x14ac:dyDescent="0.25">
      <c r="A357">
        <v>45080156</v>
      </c>
      <c r="B357" t="s">
        <v>1524</v>
      </c>
      <c r="C357" s="4">
        <v>45080</v>
      </c>
      <c r="D357" s="5">
        <v>0.71875</v>
      </c>
      <c r="E357" t="s">
        <v>1767</v>
      </c>
      <c r="H357" t="s">
        <v>233</v>
      </c>
      <c r="I357">
        <v>6600</v>
      </c>
      <c r="J357">
        <v>10</v>
      </c>
      <c r="K357" t="s">
        <v>1708</v>
      </c>
      <c r="L357">
        <v>1760</v>
      </c>
      <c r="M357" t="s">
        <v>1527</v>
      </c>
      <c r="N357">
        <v>65</v>
      </c>
      <c r="O357" t="s">
        <v>1768</v>
      </c>
      <c r="P357">
        <v>104.32</v>
      </c>
      <c r="Q357" t="s">
        <v>61</v>
      </c>
      <c r="R357" t="s">
        <v>75</v>
      </c>
      <c r="S357">
        <v>9</v>
      </c>
      <c r="T357">
        <v>11</v>
      </c>
      <c r="U357" t="s">
        <v>1807</v>
      </c>
      <c r="V357" t="s">
        <v>91</v>
      </c>
      <c r="W357">
        <v>9</v>
      </c>
      <c r="X357">
        <v>3</v>
      </c>
      <c r="Y357">
        <v>9</v>
      </c>
      <c r="Z357">
        <v>1</v>
      </c>
      <c r="AA357">
        <v>127</v>
      </c>
      <c r="AC357" t="s">
        <v>115</v>
      </c>
      <c r="AD357" t="s">
        <v>1808</v>
      </c>
      <c r="AE357" t="s">
        <v>1631</v>
      </c>
      <c r="AG357">
        <v>47</v>
      </c>
      <c r="AH357" t="s">
        <v>1809</v>
      </c>
      <c r="AI357" t="s">
        <v>1810</v>
      </c>
      <c r="AJ357" t="s">
        <v>51</v>
      </c>
      <c r="AL357" t="s">
        <v>78</v>
      </c>
      <c r="AM357">
        <f>SUM( 10/1 )</f>
        <v>10</v>
      </c>
    </row>
    <row r="358" spans="1:39" x14ac:dyDescent="0.25">
      <c r="A358">
        <v>45080156</v>
      </c>
      <c r="B358" t="s">
        <v>1524</v>
      </c>
      <c r="C358" s="4">
        <v>45080</v>
      </c>
      <c r="D358" s="5">
        <v>0.71875</v>
      </c>
      <c r="E358" t="s">
        <v>1767</v>
      </c>
      <c r="H358" t="s">
        <v>233</v>
      </c>
      <c r="I358">
        <v>6600</v>
      </c>
      <c r="J358">
        <v>10</v>
      </c>
      <c r="K358" t="s">
        <v>1708</v>
      </c>
      <c r="L358">
        <v>1760</v>
      </c>
      <c r="M358" t="s">
        <v>1527</v>
      </c>
      <c r="N358">
        <v>65</v>
      </c>
      <c r="O358" t="s">
        <v>1768</v>
      </c>
      <c r="P358">
        <v>104.32</v>
      </c>
      <c r="Q358" t="s">
        <v>53</v>
      </c>
      <c r="R358" t="s">
        <v>53</v>
      </c>
      <c r="S358">
        <v>15</v>
      </c>
      <c r="T358">
        <v>4</v>
      </c>
      <c r="U358" t="s">
        <v>1777</v>
      </c>
      <c r="V358" t="s">
        <v>50</v>
      </c>
      <c r="W358">
        <v>8</v>
      </c>
      <c r="X358">
        <v>3</v>
      </c>
      <c r="Y358">
        <v>9</v>
      </c>
      <c r="Z358">
        <v>10</v>
      </c>
      <c r="AA358">
        <v>136</v>
      </c>
      <c r="AC358" t="s">
        <v>890</v>
      </c>
      <c r="AD358" t="s">
        <v>1584</v>
      </c>
      <c r="AE358" t="s">
        <v>1585</v>
      </c>
      <c r="AG358">
        <v>56</v>
      </c>
      <c r="AH358" t="s">
        <v>1778</v>
      </c>
      <c r="AI358" t="s">
        <v>1779</v>
      </c>
      <c r="AJ358" t="s">
        <v>1615</v>
      </c>
      <c r="AL358" t="s">
        <v>138</v>
      </c>
      <c r="AM358">
        <f>SUM( 6/1 )</f>
        <v>6</v>
      </c>
    </row>
    <row r="359" spans="1:39" x14ac:dyDescent="0.25">
      <c r="A359">
        <v>45080156</v>
      </c>
      <c r="B359" t="s">
        <v>1524</v>
      </c>
      <c r="C359" s="4">
        <v>45080</v>
      </c>
      <c r="D359" s="5">
        <v>0.71875</v>
      </c>
      <c r="E359" t="s">
        <v>1767</v>
      </c>
      <c r="H359" t="s">
        <v>233</v>
      </c>
      <c r="I359">
        <v>6600</v>
      </c>
      <c r="J359">
        <v>10</v>
      </c>
      <c r="K359" t="s">
        <v>1708</v>
      </c>
      <c r="L359">
        <v>1760</v>
      </c>
      <c r="M359" t="s">
        <v>1527</v>
      </c>
      <c r="N359">
        <v>65</v>
      </c>
      <c r="O359" t="s">
        <v>1768</v>
      </c>
      <c r="P359">
        <v>104.32</v>
      </c>
      <c r="Q359" t="s">
        <v>46</v>
      </c>
      <c r="R359" t="s">
        <v>198</v>
      </c>
      <c r="S359">
        <v>15.05</v>
      </c>
      <c r="T359">
        <v>9</v>
      </c>
      <c r="U359" t="s">
        <v>1797</v>
      </c>
      <c r="V359" t="s">
        <v>125</v>
      </c>
      <c r="W359">
        <v>33</v>
      </c>
      <c r="X359">
        <v>3</v>
      </c>
      <c r="Y359">
        <v>9</v>
      </c>
      <c r="Z359">
        <v>4</v>
      </c>
      <c r="AA359">
        <v>130</v>
      </c>
      <c r="AD359" t="s">
        <v>1798</v>
      </c>
      <c r="AE359" t="s">
        <v>1799</v>
      </c>
      <c r="AG359">
        <v>50</v>
      </c>
      <c r="AH359" t="s">
        <v>1800</v>
      </c>
      <c r="AI359" t="s">
        <v>1801</v>
      </c>
      <c r="AJ359" t="s">
        <v>1802</v>
      </c>
      <c r="AL359" t="s">
        <v>130</v>
      </c>
      <c r="AM359">
        <f>SUM( 20/1 )</f>
        <v>20</v>
      </c>
    </row>
    <row r="360" spans="1:39" x14ac:dyDescent="0.25">
      <c r="A360">
        <v>45080156</v>
      </c>
      <c r="B360" t="s">
        <v>1524</v>
      </c>
      <c r="C360" s="4">
        <v>45080</v>
      </c>
      <c r="D360" s="5">
        <v>0.71875</v>
      </c>
      <c r="E360" t="s">
        <v>1767</v>
      </c>
      <c r="H360" t="s">
        <v>233</v>
      </c>
      <c r="I360">
        <v>6600</v>
      </c>
      <c r="J360">
        <v>10</v>
      </c>
      <c r="K360" t="s">
        <v>1708</v>
      </c>
      <c r="L360">
        <v>1760</v>
      </c>
      <c r="M360" t="s">
        <v>1527</v>
      </c>
      <c r="N360">
        <v>65</v>
      </c>
      <c r="O360" t="s">
        <v>1768</v>
      </c>
      <c r="P360">
        <v>104.32</v>
      </c>
      <c r="Q360" t="s">
        <v>91</v>
      </c>
      <c r="R360" t="s">
        <v>54</v>
      </c>
      <c r="S360">
        <v>16.8</v>
      </c>
      <c r="T360">
        <v>7</v>
      </c>
      <c r="U360" t="s">
        <v>1787</v>
      </c>
      <c r="V360" t="s">
        <v>53</v>
      </c>
      <c r="W360">
        <v>5</v>
      </c>
      <c r="X360">
        <v>3</v>
      </c>
      <c r="Y360">
        <v>8</v>
      </c>
      <c r="Z360">
        <v>10</v>
      </c>
      <c r="AA360">
        <v>122</v>
      </c>
      <c r="AD360" t="s">
        <v>1788</v>
      </c>
      <c r="AE360" t="s">
        <v>1789</v>
      </c>
      <c r="AF360">
        <v>10</v>
      </c>
      <c r="AG360">
        <v>52</v>
      </c>
      <c r="AH360" t="s">
        <v>1790</v>
      </c>
      <c r="AI360" t="s">
        <v>1791</v>
      </c>
      <c r="AJ360" t="s">
        <v>1792</v>
      </c>
      <c r="AL360" t="s">
        <v>78</v>
      </c>
      <c r="AM360">
        <f>SUM( 10/1 )</f>
        <v>10</v>
      </c>
    </row>
    <row r="361" spans="1:39" x14ac:dyDescent="0.25">
      <c r="A361">
        <v>45080156</v>
      </c>
      <c r="B361" t="s">
        <v>1524</v>
      </c>
      <c r="C361" s="4">
        <v>45080</v>
      </c>
      <c r="D361" s="5">
        <v>0.71875</v>
      </c>
      <c r="E361" t="s">
        <v>1767</v>
      </c>
      <c r="H361" t="s">
        <v>233</v>
      </c>
      <c r="I361">
        <v>6600</v>
      </c>
      <c r="J361">
        <v>10</v>
      </c>
      <c r="K361" t="s">
        <v>1708</v>
      </c>
      <c r="L361">
        <v>1760</v>
      </c>
      <c r="M361" t="s">
        <v>1527</v>
      </c>
      <c r="N361">
        <v>65</v>
      </c>
      <c r="O361" t="s">
        <v>1768</v>
      </c>
      <c r="P361">
        <v>104.32</v>
      </c>
      <c r="Q361" t="s">
        <v>86</v>
      </c>
      <c r="R361" t="s">
        <v>116</v>
      </c>
      <c r="S361">
        <v>17.55</v>
      </c>
      <c r="T361">
        <v>2</v>
      </c>
      <c r="U361" t="s">
        <v>1774</v>
      </c>
      <c r="V361" t="s">
        <v>56</v>
      </c>
      <c r="W361">
        <v>16</v>
      </c>
      <c r="X361">
        <v>3</v>
      </c>
      <c r="Y361">
        <v>9</v>
      </c>
      <c r="Z361">
        <v>9</v>
      </c>
      <c r="AA361">
        <v>135</v>
      </c>
      <c r="AC361" t="s">
        <v>890</v>
      </c>
      <c r="AD361" t="s">
        <v>223</v>
      </c>
      <c r="AE361" t="s">
        <v>1752</v>
      </c>
      <c r="AF361">
        <v>3</v>
      </c>
      <c r="AG361">
        <v>58</v>
      </c>
      <c r="AH361" t="s">
        <v>1775</v>
      </c>
      <c r="AI361" t="s">
        <v>1776</v>
      </c>
      <c r="AJ361" t="s">
        <v>146</v>
      </c>
      <c r="AL361" t="s">
        <v>90</v>
      </c>
      <c r="AM361">
        <f>SUM( 12/1 )</f>
        <v>12</v>
      </c>
    </row>
    <row r="362" spans="1:39" x14ac:dyDescent="0.25">
      <c r="A362">
        <v>45080156</v>
      </c>
      <c r="B362" t="s">
        <v>1524</v>
      </c>
      <c r="C362" s="4">
        <v>45080</v>
      </c>
      <c r="D362" s="5">
        <v>0.71875</v>
      </c>
      <c r="E362" t="s">
        <v>1767</v>
      </c>
      <c r="H362" t="s">
        <v>233</v>
      </c>
      <c r="I362">
        <v>6600</v>
      </c>
      <c r="J362">
        <v>10</v>
      </c>
      <c r="K362" t="s">
        <v>1708</v>
      </c>
      <c r="L362">
        <v>1760</v>
      </c>
      <c r="M362" t="s">
        <v>1527</v>
      </c>
      <c r="N362">
        <v>65</v>
      </c>
      <c r="O362" t="s">
        <v>1768</v>
      </c>
      <c r="P362">
        <v>104.32</v>
      </c>
      <c r="Q362" t="s">
        <v>125</v>
      </c>
      <c r="R362" t="s">
        <v>60</v>
      </c>
      <c r="S362">
        <v>19.55</v>
      </c>
      <c r="T362">
        <v>10</v>
      </c>
      <c r="U362" t="s">
        <v>1803</v>
      </c>
      <c r="V362" t="s">
        <v>46</v>
      </c>
      <c r="W362">
        <v>7.5</v>
      </c>
      <c r="X362">
        <v>3</v>
      </c>
      <c r="Y362">
        <v>8</v>
      </c>
      <c r="Z362">
        <v>9</v>
      </c>
      <c r="AA362">
        <v>121</v>
      </c>
      <c r="AD362" t="s">
        <v>1570</v>
      </c>
      <c r="AE362" t="s">
        <v>1804</v>
      </c>
      <c r="AF362">
        <v>7</v>
      </c>
      <c r="AG362">
        <v>48</v>
      </c>
      <c r="AH362" t="s">
        <v>1805</v>
      </c>
      <c r="AI362" t="s">
        <v>1806</v>
      </c>
      <c r="AJ362" t="s">
        <v>47</v>
      </c>
      <c r="AL362" t="s">
        <v>85</v>
      </c>
      <c r="AM362">
        <f>SUM( 7/1 )</f>
        <v>7</v>
      </c>
    </row>
    <row r="363" spans="1:39" x14ac:dyDescent="0.25">
      <c r="A363">
        <v>45080157</v>
      </c>
      <c r="B363" t="s">
        <v>1524</v>
      </c>
      <c r="C363" s="4">
        <v>45080</v>
      </c>
      <c r="D363" s="5">
        <v>0.74305555555555558</v>
      </c>
      <c r="E363" t="s">
        <v>1811</v>
      </c>
      <c r="H363" t="s">
        <v>40</v>
      </c>
      <c r="I363">
        <v>6900</v>
      </c>
      <c r="J363">
        <v>10</v>
      </c>
      <c r="K363" t="s">
        <v>1708</v>
      </c>
      <c r="L363">
        <v>1760</v>
      </c>
      <c r="M363" t="s">
        <v>1527</v>
      </c>
      <c r="O363" t="s">
        <v>1812</v>
      </c>
      <c r="P363">
        <v>102.98</v>
      </c>
      <c r="Q363" t="s">
        <v>41</v>
      </c>
      <c r="S363">
        <v>0</v>
      </c>
      <c r="T363">
        <v>3</v>
      </c>
      <c r="U363" t="s">
        <v>1821</v>
      </c>
      <c r="V363" t="s">
        <v>61</v>
      </c>
      <c r="W363">
        <v>0.72727272727272696</v>
      </c>
      <c r="X363">
        <v>4</v>
      </c>
      <c r="Y363">
        <v>9</v>
      </c>
      <c r="Z363">
        <v>9</v>
      </c>
      <c r="AA363">
        <v>135</v>
      </c>
      <c r="AB363" t="s">
        <v>42</v>
      </c>
      <c r="AD363" t="s">
        <v>1622</v>
      </c>
      <c r="AE363" t="s">
        <v>1623</v>
      </c>
      <c r="AH363" t="s">
        <v>1822</v>
      </c>
      <c r="AI363" t="s">
        <v>728</v>
      </c>
      <c r="AJ363" t="s">
        <v>165</v>
      </c>
      <c r="AK363" t="s">
        <v>84</v>
      </c>
      <c r="AL363" t="s">
        <v>717</v>
      </c>
      <c r="AM363">
        <f>SUM( 13/8 )</f>
        <v>1.625</v>
      </c>
    </row>
    <row r="364" spans="1:39" x14ac:dyDescent="0.25">
      <c r="A364">
        <v>45080157</v>
      </c>
      <c r="B364" t="s">
        <v>1524</v>
      </c>
      <c r="C364" s="4">
        <v>45080</v>
      </c>
      <c r="D364" s="5">
        <v>0.74305555555555558</v>
      </c>
      <c r="E364" t="s">
        <v>1811</v>
      </c>
      <c r="H364" t="s">
        <v>40</v>
      </c>
      <c r="I364">
        <v>6900</v>
      </c>
      <c r="J364">
        <v>10</v>
      </c>
      <c r="K364" t="s">
        <v>1708</v>
      </c>
      <c r="L364">
        <v>1760</v>
      </c>
      <c r="M364" t="s">
        <v>1527</v>
      </c>
      <c r="O364" t="s">
        <v>1812</v>
      </c>
      <c r="P364">
        <v>102.98</v>
      </c>
      <c r="Q364" t="s">
        <v>60</v>
      </c>
      <c r="R364" t="s">
        <v>91</v>
      </c>
      <c r="S364">
        <v>8</v>
      </c>
      <c r="T364">
        <v>9</v>
      </c>
      <c r="U364" t="s">
        <v>1841</v>
      </c>
      <c r="V364" t="s">
        <v>53</v>
      </c>
      <c r="W364">
        <v>4.5</v>
      </c>
      <c r="X364">
        <v>4</v>
      </c>
      <c r="Y364">
        <v>8</v>
      </c>
      <c r="Z364">
        <v>13</v>
      </c>
      <c r="AA364">
        <v>125</v>
      </c>
      <c r="AB364" t="s">
        <v>66</v>
      </c>
      <c r="AD364" t="s">
        <v>1842</v>
      </c>
      <c r="AE364" t="s">
        <v>1567</v>
      </c>
      <c r="AF364">
        <v>5</v>
      </c>
      <c r="AH364" t="s">
        <v>1843</v>
      </c>
      <c r="AI364" t="s">
        <v>1835</v>
      </c>
      <c r="AJ364" t="s">
        <v>165</v>
      </c>
      <c r="AL364" t="s">
        <v>119</v>
      </c>
      <c r="AM364">
        <f>SUM( 4/1 )</f>
        <v>4</v>
      </c>
    </row>
    <row r="365" spans="1:39" x14ac:dyDescent="0.25">
      <c r="A365">
        <v>45080157</v>
      </c>
      <c r="B365" t="s">
        <v>1524</v>
      </c>
      <c r="C365" s="4">
        <v>45080</v>
      </c>
      <c r="D365" s="5">
        <v>0.74305555555555558</v>
      </c>
      <c r="E365" t="s">
        <v>1811</v>
      </c>
      <c r="H365" t="s">
        <v>40</v>
      </c>
      <c r="I365">
        <v>6900</v>
      </c>
      <c r="J365">
        <v>10</v>
      </c>
      <c r="K365" t="s">
        <v>1708</v>
      </c>
      <c r="L365">
        <v>1760</v>
      </c>
      <c r="M365" t="s">
        <v>1527</v>
      </c>
      <c r="O365" t="s">
        <v>1812</v>
      </c>
      <c r="P365">
        <v>102.98</v>
      </c>
      <c r="Q365" t="s">
        <v>56</v>
      </c>
      <c r="R365" t="s">
        <v>114</v>
      </c>
      <c r="S365">
        <v>9.25</v>
      </c>
      <c r="T365">
        <v>8</v>
      </c>
      <c r="U365" t="s">
        <v>1837</v>
      </c>
      <c r="V365" t="s">
        <v>60</v>
      </c>
      <c r="W365">
        <v>28</v>
      </c>
      <c r="X365">
        <v>5</v>
      </c>
      <c r="Y365">
        <v>9</v>
      </c>
      <c r="Z365">
        <v>9</v>
      </c>
      <c r="AA365">
        <v>135</v>
      </c>
      <c r="AC365" t="s">
        <v>62</v>
      </c>
      <c r="AD365" t="s">
        <v>1838</v>
      </c>
      <c r="AE365" t="s">
        <v>1576</v>
      </c>
      <c r="AG365">
        <v>69</v>
      </c>
      <c r="AH365" t="s">
        <v>1839</v>
      </c>
      <c r="AI365" t="s">
        <v>1840</v>
      </c>
      <c r="AJ365" t="s">
        <v>51</v>
      </c>
      <c r="AL365" t="s">
        <v>130</v>
      </c>
      <c r="AM365">
        <f>SUM( 20/1 )</f>
        <v>20</v>
      </c>
    </row>
    <row r="366" spans="1:39" x14ac:dyDescent="0.25">
      <c r="A366">
        <v>45080157</v>
      </c>
      <c r="B366" t="s">
        <v>1524</v>
      </c>
      <c r="C366" s="4">
        <v>45080</v>
      </c>
      <c r="D366" s="5">
        <v>0.74305555555555558</v>
      </c>
      <c r="E366" t="s">
        <v>1811</v>
      </c>
      <c r="H366" t="s">
        <v>40</v>
      </c>
      <c r="I366">
        <v>6900</v>
      </c>
      <c r="J366">
        <v>10</v>
      </c>
      <c r="K366" t="s">
        <v>1708</v>
      </c>
      <c r="L366">
        <v>1760</v>
      </c>
      <c r="M366" t="s">
        <v>1527</v>
      </c>
      <c r="O366" t="s">
        <v>1812</v>
      </c>
      <c r="P366">
        <v>102.98</v>
      </c>
      <c r="Q366" t="s">
        <v>50</v>
      </c>
      <c r="R366" t="s">
        <v>75</v>
      </c>
      <c r="S366">
        <v>9.75</v>
      </c>
      <c r="T366">
        <v>7</v>
      </c>
      <c r="U366" t="s">
        <v>1833</v>
      </c>
      <c r="V366" t="s">
        <v>46</v>
      </c>
      <c r="W366">
        <v>5</v>
      </c>
      <c r="X366">
        <v>4</v>
      </c>
      <c r="Y366">
        <v>9</v>
      </c>
      <c r="Z366">
        <v>9</v>
      </c>
      <c r="AA366">
        <v>135</v>
      </c>
      <c r="AD366" t="s">
        <v>1530</v>
      </c>
      <c r="AE366" t="s">
        <v>1571</v>
      </c>
      <c r="AH366" t="s">
        <v>1834</v>
      </c>
      <c r="AI366" t="s">
        <v>1835</v>
      </c>
      <c r="AJ366" t="s">
        <v>1836</v>
      </c>
      <c r="AK366" t="s">
        <v>84</v>
      </c>
      <c r="AL366" t="s">
        <v>59</v>
      </c>
      <c r="AM366">
        <f>SUM( 7/2 )</f>
        <v>3.5</v>
      </c>
    </row>
    <row r="367" spans="1:39" x14ac:dyDescent="0.25">
      <c r="A367">
        <v>45080157</v>
      </c>
      <c r="B367" t="s">
        <v>1524</v>
      </c>
      <c r="C367" s="4">
        <v>45080</v>
      </c>
      <c r="D367" s="5">
        <v>0.74305555555555558</v>
      </c>
      <c r="E367" t="s">
        <v>1811</v>
      </c>
      <c r="H367" t="s">
        <v>40</v>
      </c>
      <c r="I367">
        <v>6900</v>
      </c>
      <c r="J367">
        <v>10</v>
      </c>
      <c r="K367" t="s">
        <v>1708</v>
      </c>
      <c r="L367">
        <v>1760</v>
      </c>
      <c r="M367" t="s">
        <v>1527</v>
      </c>
      <c r="O367" t="s">
        <v>1812</v>
      </c>
      <c r="P367">
        <v>102.98</v>
      </c>
      <c r="Q367" t="s">
        <v>61</v>
      </c>
      <c r="R367" t="s">
        <v>75</v>
      </c>
      <c r="S367">
        <v>10.25</v>
      </c>
      <c r="T367">
        <v>2</v>
      </c>
      <c r="U367" t="s">
        <v>1818</v>
      </c>
      <c r="V367" t="s">
        <v>125</v>
      </c>
      <c r="W367">
        <v>7.5</v>
      </c>
      <c r="X367">
        <v>4</v>
      </c>
      <c r="Y367">
        <v>9</v>
      </c>
      <c r="Z367">
        <v>9</v>
      </c>
      <c r="AA367">
        <v>135</v>
      </c>
      <c r="AD367" t="s">
        <v>1659</v>
      </c>
      <c r="AE367" t="s">
        <v>1540</v>
      </c>
      <c r="AH367" t="s">
        <v>1819</v>
      </c>
      <c r="AI367" t="s">
        <v>1820</v>
      </c>
      <c r="AJ367" t="s">
        <v>91</v>
      </c>
      <c r="AL367" t="s">
        <v>78</v>
      </c>
      <c r="AM367">
        <f>SUM( 10/1 )</f>
        <v>10</v>
      </c>
    </row>
    <row r="368" spans="1:39" x14ac:dyDescent="0.25">
      <c r="A368">
        <v>45080157</v>
      </c>
      <c r="B368" t="s">
        <v>1524</v>
      </c>
      <c r="C368" s="4">
        <v>45080</v>
      </c>
      <c r="D368" s="5">
        <v>0.74305555555555558</v>
      </c>
      <c r="E368" t="s">
        <v>1811</v>
      </c>
      <c r="H368" t="s">
        <v>40</v>
      </c>
      <c r="I368">
        <v>6900</v>
      </c>
      <c r="J368">
        <v>10</v>
      </c>
      <c r="K368" t="s">
        <v>1708</v>
      </c>
      <c r="L368">
        <v>1760</v>
      </c>
      <c r="M368" t="s">
        <v>1527</v>
      </c>
      <c r="O368" t="s">
        <v>1812</v>
      </c>
      <c r="P368">
        <v>102.98</v>
      </c>
      <c r="Q368" t="s">
        <v>53</v>
      </c>
      <c r="R368" t="s">
        <v>75</v>
      </c>
      <c r="S368">
        <v>10.75</v>
      </c>
      <c r="T368">
        <v>6</v>
      </c>
      <c r="U368" t="s">
        <v>1831</v>
      </c>
      <c r="V368" t="s">
        <v>50</v>
      </c>
      <c r="W368">
        <v>125</v>
      </c>
      <c r="X368">
        <v>4</v>
      </c>
      <c r="Y368">
        <v>9</v>
      </c>
      <c r="Z368">
        <v>9</v>
      </c>
      <c r="AA368">
        <v>135</v>
      </c>
      <c r="AC368" t="s">
        <v>115</v>
      </c>
      <c r="AD368" t="s">
        <v>1732</v>
      </c>
      <c r="AE368" t="s">
        <v>1562</v>
      </c>
      <c r="AH368" t="s">
        <v>1832</v>
      </c>
      <c r="AL368" t="s">
        <v>112</v>
      </c>
      <c r="AM368">
        <f>SUM( 14/1 )</f>
        <v>14</v>
      </c>
    </row>
    <row r="369" spans="1:39" x14ac:dyDescent="0.25">
      <c r="A369">
        <v>45080157</v>
      </c>
      <c r="B369" t="s">
        <v>1524</v>
      </c>
      <c r="C369" s="4">
        <v>45080</v>
      </c>
      <c r="D369" s="5">
        <v>0.74305555555555558</v>
      </c>
      <c r="E369" t="s">
        <v>1811</v>
      </c>
      <c r="H369" t="s">
        <v>40</v>
      </c>
      <c r="I369">
        <v>6900</v>
      </c>
      <c r="J369">
        <v>10</v>
      </c>
      <c r="K369" t="s">
        <v>1708</v>
      </c>
      <c r="L369">
        <v>1760</v>
      </c>
      <c r="M369" t="s">
        <v>1527</v>
      </c>
      <c r="O369" t="s">
        <v>1812</v>
      </c>
      <c r="P369">
        <v>102.98</v>
      </c>
      <c r="Q369" t="s">
        <v>46</v>
      </c>
      <c r="R369" t="s">
        <v>120</v>
      </c>
      <c r="S369">
        <v>10.95</v>
      </c>
      <c r="T369">
        <v>4</v>
      </c>
      <c r="U369" t="s">
        <v>1823</v>
      </c>
      <c r="V369" t="s">
        <v>91</v>
      </c>
      <c r="W369">
        <v>22</v>
      </c>
      <c r="X369">
        <v>4</v>
      </c>
      <c r="Y369">
        <v>9</v>
      </c>
      <c r="Z369">
        <v>9</v>
      </c>
      <c r="AA369">
        <v>135</v>
      </c>
      <c r="AD369" t="s">
        <v>1824</v>
      </c>
      <c r="AE369" t="s">
        <v>1631</v>
      </c>
      <c r="AH369" t="s">
        <v>1825</v>
      </c>
      <c r="AL369" t="s">
        <v>76</v>
      </c>
      <c r="AM369">
        <f>SUM( 25/1 )</f>
        <v>25</v>
      </c>
    </row>
    <row r="370" spans="1:39" x14ac:dyDescent="0.25">
      <c r="A370">
        <v>45080157</v>
      </c>
      <c r="B370" t="s">
        <v>1524</v>
      </c>
      <c r="C370" s="4">
        <v>45080</v>
      </c>
      <c r="D370" s="5">
        <v>0.74305555555555558</v>
      </c>
      <c r="E370" t="s">
        <v>1811</v>
      </c>
      <c r="H370" t="s">
        <v>40</v>
      </c>
      <c r="I370">
        <v>6900</v>
      </c>
      <c r="J370">
        <v>10</v>
      </c>
      <c r="K370" t="s">
        <v>1708</v>
      </c>
      <c r="L370">
        <v>1760</v>
      </c>
      <c r="M370" t="s">
        <v>1527</v>
      </c>
      <c r="O370" t="s">
        <v>1812</v>
      </c>
      <c r="P370">
        <v>102.98</v>
      </c>
      <c r="Q370" t="s">
        <v>91</v>
      </c>
      <c r="R370" t="s">
        <v>131</v>
      </c>
      <c r="S370">
        <v>15.7</v>
      </c>
      <c r="T370">
        <v>10</v>
      </c>
      <c r="U370" t="s">
        <v>1844</v>
      </c>
      <c r="V370" t="s">
        <v>86</v>
      </c>
      <c r="W370">
        <v>16</v>
      </c>
      <c r="X370">
        <v>4</v>
      </c>
      <c r="Y370">
        <v>8</v>
      </c>
      <c r="Z370">
        <v>11</v>
      </c>
      <c r="AA370">
        <v>123</v>
      </c>
      <c r="AC370" t="s">
        <v>839</v>
      </c>
      <c r="AD370" t="s">
        <v>1845</v>
      </c>
      <c r="AE370" t="s">
        <v>1600</v>
      </c>
      <c r="AF370">
        <v>7</v>
      </c>
      <c r="AG370">
        <v>69</v>
      </c>
      <c r="AH370" t="s">
        <v>1846</v>
      </c>
      <c r="AI370" t="s">
        <v>1847</v>
      </c>
      <c r="AJ370" t="s">
        <v>1750</v>
      </c>
      <c r="AL370" t="s">
        <v>78</v>
      </c>
      <c r="AM370">
        <f>SUM( 10/1 )</f>
        <v>10</v>
      </c>
    </row>
    <row r="371" spans="1:39" x14ac:dyDescent="0.25">
      <c r="A371">
        <v>45080157</v>
      </c>
      <c r="B371" t="s">
        <v>1524</v>
      </c>
      <c r="C371" s="4">
        <v>45080</v>
      </c>
      <c r="D371" s="5">
        <v>0.74305555555555558</v>
      </c>
      <c r="E371" t="s">
        <v>1811</v>
      </c>
      <c r="H371" t="s">
        <v>40</v>
      </c>
      <c r="I371">
        <v>6900</v>
      </c>
      <c r="J371">
        <v>10</v>
      </c>
      <c r="K371" t="s">
        <v>1708</v>
      </c>
      <c r="L371">
        <v>1760</v>
      </c>
      <c r="M371" t="s">
        <v>1527</v>
      </c>
      <c r="O371" t="s">
        <v>1812</v>
      </c>
      <c r="P371">
        <v>102.98</v>
      </c>
      <c r="Q371" t="s">
        <v>86</v>
      </c>
      <c r="R371" t="s">
        <v>1269</v>
      </c>
      <c r="S371">
        <v>23.2</v>
      </c>
      <c r="T371">
        <v>1</v>
      </c>
      <c r="U371" t="s">
        <v>1813</v>
      </c>
      <c r="V371" t="s">
        <v>56</v>
      </c>
      <c r="W371">
        <v>66</v>
      </c>
      <c r="X371">
        <v>4</v>
      </c>
      <c r="Y371">
        <v>9</v>
      </c>
      <c r="Z371">
        <v>9</v>
      </c>
      <c r="AA371">
        <v>135</v>
      </c>
      <c r="AD371" t="s">
        <v>1814</v>
      </c>
      <c r="AE371" t="s">
        <v>1644</v>
      </c>
      <c r="AH371" t="s">
        <v>1815</v>
      </c>
      <c r="AI371" t="s">
        <v>1816</v>
      </c>
      <c r="AJ371" t="s">
        <v>1817</v>
      </c>
      <c r="AL371" t="s">
        <v>127</v>
      </c>
      <c r="AM371">
        <f>SUM( 16/1 )</f>
        <v>16</v>
      </c>
    </row>
    <row r="372" spans="1:39" x14ac:dyDescent="0.25">
      <c r="A372">
        <v>45080157</v>
      </c>
      <c r="B372" t="s">
        <v>1524</v>
      </c>
      <c r="C372" s="4">
        <v>45080</v>
      </c>
      <c r="D372" s="5">
        <v>0.74305555555555558</v>
      </c>
      <c r="E372" t="s">
        <v>1811</v>
      </c>
      <c r="H372" t="s">
        <v>40</v>
      </c>
      <c r="I372">
        <v>6900</v>
      </c>
      <c r="J372">
        <v>10</v>
      </c>
      <c r="K372" t="s">
        <v>1708</v>
      </c>
      <c r="L372">
        <v>1760</v>
      </c>
      <c r="M372" t="s">
        <v>1527</v>
      </c>
      <c r="O372" t="s">
        <v>1812</v>
      </c>
      <c r="P372">
        <v>102.98</v>
      </c>
      <c r="Q372" t="s">
        <v>125</v>
      </c>
      <c r="R372" t="s">
        <v>96</v>
      </c>
      <c r="S372">
        <v>51.2</v>
      </c>
      <c r="T372">
        <v>5</v>
      </c>
      <c r="U372" t="s">
        <v>1826</v>
      </c>
      <c r="V372" t="s">
        <v>41</v>
      </c>
      <c r="W372">
        <v>200</v>
      </c>
      <c r="X372">
        <v>5</v>
      </c>
      <c r="Y372">
        <v>9</v>
      </c>
      <c r="Z372">
        <v>9</v>
      </c>
      <c r="AA372">
        <v>135</v>
      </c>
      <c r="AD372" t="s">
        <v>1827</v>
      </c>
      <c r="AE372" t="s">
        <v>1828</v>
      </c>
      <c r="AH372" t="s">
        <v>1829</v>
      </c>
      <c r="AI372" t="s">
        <v>1830</v>
      </c>
      <c r="AJ372" t="s">
        <v>165</v>
      </c>
      <c r="AL372" t="s">
        <v>104</v>
      </c>
      <c r="AM372">
        <f>SUM( 66/1 )</f>
        <v>66</v>
      </c>
    </row>
    <row r="373" spans="1:39" x14ac:dyDescent="0.25">
      <c r="A373">
        <v>45080158</v>
      </c>
      <c r="B373" t="s">
        <v>1848</v>
      </c>
      <c r="C373" s="4">
        <v>45080</v>
      </c>
      <c r="D373" s="5">
        <v>0.72916666666666663</v>
      </c>
      <c r="E373" t="s">
        <v>1849</v>
      </c>
      <c r="F373" t="s">
        <v>93</v>
      </c>
      <c r="H373" t="s">
        <v>94</v>
      </c>
      <c r="I373">
        <v>6900</v>
      </c>
      <c r="J373">
        <v>5</v>
      </c>
      <c r="K373" t="s">
        <v>1850</v>
      </c>
      <c r="L373">
        <v>3400</v>
      </c>
      <c r="M373" t="s">
        <v>1019</v>
      </c>
      <c r="O373" t="s">
        <v>1851</v>
      </c>
      <c r="P373">
        <v>229.1</v>
      </c>
      <c r="Q373" t="s">
        <v>41</v>
      </c>
      <c r="S373">
        <v>0</v>
      </c>
      <c r="T373">
        <v>3</v>
      </c>
      <c r="U373" t="s">
        <v>1863</v>
      </c>
      <c r="W373">
        <v>0.28571428571428598</v>
      </c>
      <c r="X373">
        <v>6</v>
      </c>
      <c r="Y373">
        <v>11</v>
      </c>
      <c r="Z373">
        <v>7</v>
      </c>
      <c r="AA373">
        <v>161</v>
      </c>
      <c r="AB373" t="s">
        <v>42</v>
      </c>
      <c r="AD373" t="s">
        <v>1864</v>
      </c>
      <c r="AE373" t="s">
        <v>1865</v>
      </c>
      <c r="AH373" t="s">
        <v>1866</v>
      </c>
      <c r="AI373" t="s">
        <v>1867</v>
      </c>
      <c r="AJ373" t="s">
        <v>162</v>
      </c>
      <c r="AK373" t="s">
        <v>44</v>
      </c>
      <c r="AL373" t="s">
        <v>1868</v>
      </c>
      <c r="AM373">
        <f>SUM( 4/9 )</f>
        <v>0.44444444444444442</v>
      </c>
    </row>
    <row r="374" spans="1:39" x14ac:dyDescent="0.25">
      <c r="A374">
        <v>45080158</v>
      </c>
      <c r="B374" t="s">
        <v>1848</v>
      </c>
      <c r="C374" s="4">
        <v>45080</v>
      </c>
      <c r="D374" s="5">
        <v>0.72916666666666663</v>
      </c>
      <c r="E374" t="s">
        <v>1849</v>
      </c>
      <c r="F374" t="s">
        <v>93</v>
      </c>
      <c r="H374" t="s">
        <v>94</v>
      </c>
      <c r="I374">
        <v>6900</v>
      </c>
      <c r="J374">
        <v>5</v>
      </c>
      <c r="K374" t="s">
        <v>1850</v>
      </c>
      <c r="L374">
        <v>3400</v>
      </c>
      <c r="M374" t="s">
        <v>1019</v>
      </c>
      <c r="O374" t="s">
        <v>1851</v>
      </c>
      <c r="P374">
        <v>229.1</v>
      </c>
      <c r="Q374" t="s">
        <v>60</v>
      </c>
      <c r="R374" t="s">
        <v>53</v>
      </c>
      <c r="S374">
        <v>6</v>
      </c>
      <c r="T374">
        <v>1</v>
      </c>
      <c r="U374" t="s">
        <v>1852</v>
      </c>
      <c r="W374">
        <v>9</v>
      </c>
      <c r="X374">
        <v>7</v>
      </c>
      <c r="Y374">
        <v>11</v>
      </c>
      <c r="Z374">
        <v>7</v>
      </c>
      <c r="AA374">
        <v>161</v>
      </c>
      <c r="AD374" t="s">
        <v>1853</v>
      </c>
      <c r="AE374" t="s">
        <v>1854</v>
      </c>
      <c r="AG374">
        <v>106</v>
      </c>
      <c r="AH374" t="s">
        <v>1855</v>
      </c>
      <c r="AI374" t="s">
        <v>1856</v>
      </c>
      <c r="AJ374" t="s">
        <v>1208</v>
      </c>
      <c r="AL374" t="s">
        <v>78</v>
      </c>
      <c r="AM374">
        <f>SUM( 10/1 )</f>
        <v>10</v>
      </c>
    </row>
    <row r="375" spans="1:39" x14ac:dyDescent="0.25">
      <c r="A375">
        <v>45080158</v>
      </c>
      <c r="B375" t="s">
        <v>1848</v>
      </c>
      <c r="C375" s="4">
        <v>45080</v>
      </c>
      <c r="D375" s="5">
        <v>0.72916666666666663</v>
      </c>
      <c r="E375" t="s">
        <v>1849</v>
      </c>
      <c r="F375" t="s">
        <v>93</v>
      </c>
      <c r="H375" t="s">
        <v>94</v>
      </c>
      <c r="I375">
        <v>6900</v>
      </c>
      <c r="J375">
        <v>5</v>
      </c>
      <c r="K375" t="s">
        <v>1850</v>
      </c>
      <c r="L375">
        <v>3400</v>
      </c>
      <c r="M375" t="s">
        <v>1019</v>
      </c>
      <c r="O375" t="s">
        <v>1851</v>
      </c>
      <c r="P375">
        <v>229.1</v>
      </c>
      <c r="Q375" t="s">
        <v>56</v>
      </c>
      <c r="R375" t="s">
        <v>158</v>
      </c>
      <c r="S375">
        <v>20</v>
      </c>
      <c r="T375">
        <v>5</v>
      </c>
      <c r="U375" t="s">
        <v>1874</v>
      </c>
      <c r="W375">
        <v>4.5</v>
      </c>
      <c r="X375">
        <v>8</v>
      </c>
      <c r="Y375">
        <v>11</v>
      </c>
      <c r="Z375">
        <v>0</v>
      </c>
      <c r="AA375">
        <v>154</v>
      </c>
      <c r="AB375" t="s">
        <v>66</v>
      </c>
      <c r="AC375" t="s">
        <v>88</v>
      </c>
      <c r="AD375" t="s">
        <v>1875</v>
      </c>
      <c r="AE375" t="s">
        <v>1876</v>
      </c>
      <c r="AF375">
        <v>7</v>
      </c>
      <c r="AH375" t="s">
        <v>1877</v>
      </c>
      <c r="AI375" t="s">
        <v>1878</v>
      </c>
      <c r="AJ375" t="s">
        <v>134</v>
      </c>
      <c r="AK375" t="s">
        <v>44</v>
      </c>
      <c r="AL375" t="s">
        <v>138</v>
      </c>
      <c r="AM375">
        <f>SUM( 6/1 )</f>
        <v>6</v>
      </c>
    </row>
    <row r="376" spans="1:39" x14ac:dyDescent="0.25">
      <c r="A376">
        <v>45080158</v>
      </c>
      <c r="B376" t="s">
        <v>1848</v>
      </c>
      <c r="C376" s="4">
        <v>45080</v>
      </c>
      <c r="D376" s="5">
        <v>0.72916666666666663</v>
      </c>
      <c r="E376" t="s">
        <v>1849</v>
      </c>
      <c r="F376" t="s">
        <v>93</v>
      </c>
      <c r="H376" t="s">
        <v>94</v>
      </c>
      <c r="I376">
        <v>6900</v>
      </c>
      <c r="J376">
        <v>5</v>
      </c>
      <c r="K376" t="s">
        <v>1850</v>
      </c>
      <c r="L376">
        <v>3400</v>
      </c>
      <c r="M376" t="s">
        <v>1019</v>
      </c>
      <c r="O376" t="s">
        <v>1851</v>
      </c>
      <c r="P376">
        <v>229.1</v>
      </c>
      <c r="Q376" t="s">
        <v>50</v>
      </c>
      <c r="R376" t="s">
        <v>114</v>
      </c>
      <c r="S376">
        <v>21.25</v>
      </c>
      <c r="T376">
        <v>4</v>
      </c>
      <c r="U376" t="s">
        <v>1869</v>
      </c>
      <c r="W376">
        <v>14</v>
      </c>
      <c r="X376">
        <v>6</v>
      </c>
      <c r="Y376">
        <v>11</v>
      </c>
      <c r="Z376">
        <v>2</v>
      </c>
      <c r="AA376">
        <v>156</v>
      </c>
      <c r="AD376" t="s">
        <v>1870</v>
      </c>
      <c r="AE376" t="s">
        <v>1871</v>
      </c>
      <c r="AF376">
        <v>5</v>
      </c>
      <c r="AG376">
        <v>112</v>
      </c>
      <c r="AH376" t="s">
        <v>1872</v>
      </c>
      <c r="AI376" t="s">
        <v>1873</v>
      </c>
      <c r="AJ376" t="s">
        <v>86</v>
      </c>
      <c r="AK376" t="s">
        <v>44</v>
      </c>
      <c r="AL376" t="s">
        <v>119</v>
      </c>
      <c r="AM376">
        <f>SUM( 4/1 )</f>
        <v>4</v>
      </c>
    </row>
    <row r="377" spans="1:39" x14ac:dyDescent="0.25">
      <c r="A377">
        <v>45080158</v>
      </c>
      <c r="B377" t="s">
        <v>1848</v>
      </c>
      <c r="C377" s="4">
        <v>45080</v>
      </c>
      <c r="D377" s="5">
        <v>0.72916666666666663</v>
      </c>
      <c r="E377" t="s">
        <v>1849</v>
      </c>
      <c r="F377" t="s">
        <v>93</v>
      </c>
      <c r="H377" t="s">
        <v>94</v>
      </c>
      <c r="I377">
        <v>6900</v>
      </c>
      <c r="J377">
        <v>5</v>
      </c>
      <c r="K377" t="s">
        <v>1850</v>
      </c>
      <c r="L377">
        <v>3400</v>
      </c>
      <c r="M377" t="s">
        <v>1019</v>
      </c>
      <c r="O377" t="s">
        <v>1851</v>
      </c>
      <c r="P377">
        <v>229.1</v>
      </c>
      <c r="Q377" t="s">
        <v>61</v>
      </c>
      <c r="R377" t="s">
        <v>1857</v>
      </c>
      <c r="S377">
        <v>92.25</v>
      </c>
      <c r="T377">
        <v>2</v>
      </c>
      <c r="U377" t="s">
        <v>1858</v>
      </c>
      <c r="W377">
        <v>150</v>
      </c>
      <c r="X377">
        <v>9</v>
      </c>
      <c r="Y377">
        <v>11</v>
      </c>
      <c r="Z377">
        <v>0</v>
      </c>
      <c r="AA377">
        <v>154</v>
      </c>
      <c r="AD377" t="s">
        <v>1859</v>
      </c>
      <c r="AE377" t="s">
        <v>1860</v>
      </c>
      <c r="AF377">
        <v>7</v>
      </c>
      <c r="AG377">
        <v>77</v>
      </c>
      <c r="AH377" t="s">
        <v>1861</v>
      </c>
      <c r="AI377" t="s">
        <v>1862</v>
      </c>
      <c r="AJ377" t="s">
        <v>1455</v>
      </c>
      <c r="AL377" t="s">
        <v>104</v>
      </c>
      <c r="AM377">
        <f>SUM( 66/1 )</f>
        <v>66</v>
      </c>
    </row>
    <row r="378" spans="1:39" x14ac:dyDescent="0.25">
      <c r="A378">
        <v>45080159</v>
      </c>
      <c r="B378" t="s">
        <v>1848</v>
      </c>
      <c r="C378" s="4">
        <v>45080</v>
      </c>
      <c r="D378" s="5">
        <v>0.75</v>
      </c>
      <c r="E378" t="s">
        <v>1879</v>
      </c>
      <c r="F378" t="s">
        <v>93</v>
      </c>
      <c r="H378" t="s">
        <v>94</v>
      </c>
      <c r="I378">
        <v>6300</v>
      </c>
      <c r="J378">
        <v>14</v>
      </c>
      <c r="K378" t="s">
        <v>1880</v>
      </c>
      <c r="L378">
        <v>4670</v>
      </c>
      <c r="M378" t="s">
        <v>1019</v>
      </c>
      <c r="N378">
        <v>95</v>
      </c>
      <c r="O378" t="s">
        <v>1881</v>
      </c>
      <c r="P378">
        <v>342.5</v>
      </c>
      <c r="Q378" t="s">
        <v>41</v>
      </c>
      <c r="S378">
        <v>0</v>
      </c>
      <c r="T378">
        <v>8</v>
      </c>
      <c r="U378" t="s">
        <v>1911</v>
      </c>
      <c r="W378">
        <v>22</v>
      </c>
      <c r="X378">
        <v>10</v>
      </c>
      <c r="Y378">
        <v>11</v>
      </c>
      <c r="Z378">
        <v>7</v>
      </c>
      <c r="AA378">
        <v>161</v>
      </c>
      <c r="AC378" t="s">
        <v>88</v>
      </c>
      <c r="AD378" t="s">
        <v>1912</v>
      </c>
      <c r="AE378" t="s">
        <v>1913</v>
      </c>
      <c r="AG378">
        <v>87</v>
      </c>
      <c r="AH378" t="s">
        <v>1914</v>
      </c>
      <c r="AI378" t="s">
        <v>1915</v>
      </c>
      <c r="AJ378" t="s">
        <v>91</v>
      </c>
      <c r="AK378" t="s">
        <v>143</v>
      </c>
      <c r="AL378" t="s">
        <v>76</v>
      </c>
      <c r="AM378">
        <f>SUM( 25/1 )</f>
        <v>25</v>
      </c>
    </row>
    <row r="379" spans="1:39" x14ac:dyDescent="0.25">
      <c r="A379">
        <v>45080159</v>
      </c>
      <c r="B379" t="s">
        <v>1848</v>
      </c>
      <c r="C379" s="4">
        <v>45080</v>
      </c>
      <c r="D379" s="5">
        <v>0.75</v>
      </c>
      <c r="E379" t="s">
        <v>1879</v>
      </c>
      <c r="F379" t="s">
        <v>93</v>
      </c>
      <c r="H379" t="s">
        <v>94</v>
      </c>
      <c r="I379">
        <v>6300</v>
      </c>
      <c r="J379">
        <v>14</v>
      </c>
      <c r="K379" t="s">
        <v>1880</v>
      </c>
      <c r="L379">
        <v>4670</v>
      </c>
      <c r="M379" t="s">
        <v>1019</v>
      </c>
      <c r="N379">
        <v>95</v>
      </c>
      <c r="O379" t="s">
        <v>1881</v>
      </c>
      <c r="P379">
        <v>342.5</v>
      </c>
      <c r="Q379" t="s">
        <v>60</v>
      </c>
      <c r="R379" t="s">
        <v>87</v>
      </c>
      <c r="S379">
        <v>1.5</v>
      </c>
      <c r="T379">
        <v>16</v>
      </c>
      <c r="U379" t="s">
        <v>1944</v>
      </c>
      <c r="W379">
        <v>10</v>
      </c>
      <c r="X379">
        <v>12</v>
      </c>
      <c r="Y379">
        <v>10</v>
      </c>
      <c r="Z379">
        <v>2</v>
      </c>
      <c r="AA379">
        <v>142</v>
      </c>
      <c r="AD379" t="s">
        <v>1945</v>
      </c>
      <c r="AE379" t="s">
        <v>1946</v>
      </c>
      <c r="AF379">
        <v>5</v>
      </c>
      <c r="AG379">
        <v>73</v>
      </c>
      <c r="AH379" t="s">
        <v>1947</v>
      </c>
      <c r="AI379" t="s">
        <v>1948</v>
      </c>
      <c r="AJ379" t="s">
        <v>86</v>
      </c>
      <c r="AL379" t="s">
        <v>1653</v>
      </c>
      <c r="AM379" t="s">
        <v>1654</v>
      </c>
    </row>
    <row r="380" spans="1:39" x14ac:dyDescent="0.25">
      <c r="A380">
        <v>45080159</v>
      </c>
      <c r="B380" t="s">
        <v>1848</v>
      </c>
      <c r="C380" s="4">
        <v>45080</v>
      </c>
      <c r="D380" s="5">
        <v>0.75</v>
      </c>
      <c r="E380" t="s">
        <v>1879</v>
      </c>
      <c r="F380" t="s">
        <v>93</v>
      </c>
      <c r="H380" t="s">
        <v>94</v>
      </c>
      <c r="I380">
        <v>6300</v>
      </c>
      <c r="J380">
        <v>14</v>
      </c>
      <c r="K380" t="s">
        <v>1880</v>
      </c>
      <c r="L380">
        <v>4670</v>
      </c>
      <c r="M380" t="s">
        <v>1019</v>
      </c>
      <c r="N380">
        <v>95</v>
      </c>
      <c r="O380" t="s">
        <v>1881</v>
      </c>
      <c r="P380">
        <v>342.5</v>
      </c>
      <c r="Q380" t="s">
        <v>56</v>
      </c>
      <c r="R380" t="s">
        <v>61</v>
      </c>
      <c r="S380">
        <v>6.5</v>
      </c>
      <c r="T380">
        <v>14</v>
      </c>
      <c r="U380" t="s">
        <v>1939</v>
      </c>
      <c r="W380">
        <v>7</v>
      </c>
      <c r="X380">
        <v>12</v>
      </c>
      <c r="Y380">
        <v>9</v>
      </c>
      <c r="Z380">
        <v>12</v>
      </c>
      <c r="AA380">
        <v>138</v>
      </c>
      <c r="AD380" t="s">
        <v>1940</v>
      </c>
      <c r="AE380" t="s">
        <v>1941</v>
      </c>
      <c r="AF380">
        <v>7</v>
      </c>
      <c r="AG380">
        <v>71</v>
      </c>
      <c r="AH380" t="s">
        <v>1942</v>
      </c>
      <c r="AI380" t="s">
        <v>1943</v>
      </c>
      <c r="AJ380" t="s">
        <v>86</v>
      </c>
      <c r="AK380" t="s">
        <v>122</v>
      </c>
      <c r="AL380" t="s">
        <v>130</v>
      </c>
      <c r="AM380">
        <f>SUM( 20/1 )</f>
        <v>20</v>
      </c>
    </row>
    <row r="381" spans="1:39" x14ac:dyDescent="0.25">
      <c r="A381">
        <v>45080159</v>
      </c>
      <c r="B381" t="s">
        <v>1848</v>
      </c>
      <c r="C381" s="4">
        <v>45080</v>
      </c>
      <c r="D381" s="5">
        <v>0.75</v>
      </c>
      <c r="E381" t="s">
        <v>1879</v>
      </c>
      <c r="F381" t="s">
        <v>93</v>
      </c>
      <c r="H381" t="s">
        <v>94</v>
      </c>
      <c r="I381">
        <v>6300</v>
      </c>
      <c r="J381">
        <v>14</v>
      </c>
      <c r="K381" t="s">
        <v>1880</v>
      </c>
      <c r="L381">
        <v>4670</v>
      </c>
      <c r="M381" t="s">
        <v>1019</v>
      </c>
      <c r="N381">
        <v>95</v>
      </c>
      <c r="O381" t="s">
        <v>1881</v>
      </c>
      <c r="P381">
        <v>342.5</v>
      </c>
      <c r="Q381" t="s">
        <v>50</v>
      </c>
      <c r="R381" t="s">
        <v>75</v>
      </c>
      <c r="S381">
        <v>7</v>
      </c>
      <c r="T381">
        <v>12</v>
      </c>
      <c r="U381" t="s">
        <v>1931</v>
      </c>
      <c r="W381">
        <v>10</v>
      </c>
      <c r="X381">
        <v>11</v>
      </c>
      <c r="Y381">
        <v>10</v>
      </c>
      <c r="Z381">
        <v>6</v>
      </c>
      <c r="AA381">
        <v>146</v>
      </c>
      <c r="AC381" t="s">
        <v>73</v>
      </c>
      <c r="AD381" t="s">
        <v>1912</v>
      </c>
      <c r="AE381" t="s">
        <v>1932</v>
      </c>
      <c r="AG381">
        <v>72</v>
      </c>
      <c r="AH381" t="s">
        <v>1933</v>
      </c>
      <c r="AI381" s="6" t="s">
        <v>3279</v>
      </c>
      <c r="AJ381" s="6" t="s">
        <v>41</v>
      </c>
      <c r="AL381" t="s">
        <v>112</v>
      </c>
      <c r="AM381">
        <f>SUM( 14/1 )</f>
        <v>14</v>
      </c>
    </row>
    <row r="382" spans="1:39" x14ac:dyDescent="0.25">
      <c r="A382">
        <v>45080159</v>
      </c>
      <c r="B382" t="s">
        <v>1848</v>
      </c>
      <c r="C382" s="4">
        <v>45080</v>
      </c>
      <c r="D382" s="5">
        <v>0.75</v>
      </c>
      <c r="E382" t="s">
        <v>1879</v>
      </c>
      <c r="F382" t="s">
        <v>93</v>
      </c>
      <c r="H382" t="s">
        <v>94</v>
      </c>
      <c r="I382">
        <v>6300</v>
      </c>
      <c r="J382">
        <v>14</v>
      </c>
      <c r="K382" t="s">
        <v>1880</v>
      </c>
      <c r="L382">
        <v>4670</v>
      </c>
      <c r="M382" t="s">
        <v>1019</v>
      </c>
      <c r="N382">
        <v>95</v>
      </c>
      <c r="O382" t="s">
        <v>1881</v>
      </c>
      <c r="P382">
        <v>342.5</v>
      </c>
      <c r="Q382" t="s">
        <v>61</v>
      </c>
      <c r="R382" t="s">
        <v>75</v>
      </c>
      <c r="S382">
        <v>7.5</v>
      </c>
      <c r="T382">
        <v>7</v>
      </c>
      <c r="U382" t="s">
        <v>1907</v>
      </c>
      <c r="W382">
        <v>5</v>
      </c>
      <c r="X382">
        <v>9</v>
      </c>
      <c r="Y382">
        <v>11</v>
      </c>
      <c r="Z382">
        <v>8</v>
      </c>
      <c r="AA382">
        <v>162</v>
      </c>
      <c r="AB382" t="s">
        <v>66</v>
      </c>
      <c r="AD382" t="s">
        <v>1908</v>
      </c>
      <c r="AE382" t="s">
        <v>1854</v>
      </c>
      <c r="AG382">
        <v>88</v>
      </c>
      <c r="AH382" t="s">
        <v>1909</v>
      </c>
      <c r="AI382" t="s">
        <v>1910</v>
      </c>
      <c r="AJ382" t="s">
        <v>92</v>
      </c>
      <c r="AK382" t="s">
        <v>111</v>
      </c>
      <c r="AL382" t="s">
        <v>119</v>
      </c>
      <c r="AM382">
        <f>SUM( 4/1 )</f>
        <v>4</v>
      </c>
    </row>
    <row r="383" spans="1:39" x14ac:dyDescent="0.25">
      <c r="A383">
        <v>45080159</v>
      </c>
      <c r="B383" t="s">
        <v>1848</v>
      </c>
      <c r="C383" s="4">
        <v>45080</v>
      </c>
      <c r="D383" s="5">
        <v>0.75</v>
      </c>
      <c r="E383" t="s">
        <v>1879</v>
      </c>
      <c r="F383" t="s">
        <v>93</v>
      </c>
      <c r="H383" t="s">
        <v>94</v>
      </c>
      <c r="I383">
        <v>6300</v>
      </c>
      <c r="J383">
        <v>14</v>
      </c>
      <c r="K383" t="s">
        <v>1880</v>
      </c>
      <c r="L383">
        <v>4670</v>
      </c>
      <c r="M383" t="s">
        <v>1019</v>
      </c>
      <c r="N383">
        <v>95</v>
      </c>
      <c r="O383" t="s">
        <v>1881</v>
      </c>
      <c r="P383">
        <v>342.5</v>
      </c>
      <c r="Q383" t="s">
        <v>53</v>
      </c>
      <c r="R383" t="s">
        <v>65</v>
      </c>
      <c r="S383">
        <v>23.5</v>
      </c>
      <c r="T383">
        <v>3</v>
      </c>
      <c r="U383" t="s">
        <v>1892</v>
      </c>
      <c r="W383">
        <v>8.5</v>
      </c>
      <c r="X383">
        <v>7</v>
      </c>
      <c r="Y383">
        <v>11</v>
      </c>
      <c r="Z383">
        <v>4</v>
      </c>
      <c r="AA383">
        <v>158</v>
      </c>
      <c r="AD383" t="s">
        <v>1893</v>
      </c>
      <c r="AE383" t="s">
        <v>1894</v>
      </c>
      <c r="AF383">
        <v>7</v>
      </c>
      <c r="AG383">
        <v>91</v>
      </c>
      <c r="AH383" t="s">
        <v>1895</v>
      </c>
      <c r="AI383" t="s">
        <v>1896</v>
      </c>
      <c r="AJ383" t="s">
        <v>86</v>
      </c>
      <c r="AK383" t="s">
        <v>44</v>
      </c>
      <c r="AL383" t="s">
        <v>138</v>
      </c>
      <c r="AM383">
        <f>SUM( 6/1 )</f>
        <v>6</v>
      </c>
    </row>
    <row r="384" spans="1:39" x14ac:dyDescent="0.25">
      <c r="A384">
        <v>45080159</v>
      </c>
      <c r="B384" t="s">
        <v>1848</v>
      </c>
      <c r="C384" s="4">
        <v>45080</v>
      </c>
      <c r="D384" s="5">
        <v>0.75</v>
      </c>
      <c r="E384" t="s">
        <v>1879</v>
      </c>
      <c r="F384" t="s">
        <v>93</v>
      </c>
      <c r="H384" t="s">
        <v>94</v>
      </c>
      <c r="I384">
        <v>6300</v>
      </c>
      <c r="J384">
        <v>14</v>
      </c>
      <c r="K384" t="s">
        <v>1880</v>
      </c>
      <c r="L384">
        <v>4670</v>
      </c>
      <c r="M384" t="s">
        <v>1019</v>
      </c>
      <c r="N384">
        <v>95</v>
      </c>
      <c r="O384" t="s">
        <v>1881</v>
      </c>
      <c r="P384">
        <v>342.5</v>
      </c>
      <c r="Q384" t="s">
        <v>46</v>
      </c>
      <c r="R384" t="s">
        <v>83</v>
      </c>
      <c r="S384">
        <v>25.75</v>
      </c>
      <c r="T384">
        <v>6</v>
      </c>
      <c r="U384" t="s">
        <v>1902</v>
      </c>
      <c r="W384">
        <v>4</v>
      </c>
      <c r="X384">
        <v>6</v>
      </c>
      <c r="Y384">
        <v>11</v>
      </c>
      <c r="Z384">
        <v>8</v>
      </c>
      <c r="AA384">
        <v>162</v>
      </c>
      <c r="AB384" t="s">
        <v>42</v>
      </c>
      <c r="AD384" t="s">
        <v>1903</v>
      </c>
      <c r="AE384" t="s">
        <v>1904</v>
      </c>
      <c r="AG384">
        <v>88</v>
      </c>
      <c r="AH384" t="s">
        <v>1905</v>
      </c>
      <c r="AI384" t="s">
        <v>1906</v>
      </c>
      <c r="AJ384" t="s">
        <v>110</v>
      </c>
      <c r="AL384" t="s">
        <v>139</v>
      </c>
      <c r="AM384">
        <f>SUM( 9/4 )</f>
        <v>2.25</v>
      </c>
    </row>
    <row r="385" spans="1:39" x14ac:dyDescent="0.25">
      <c r="A385">
        <v>45080159</v>
      </c>
      <c r="B385" t="s">
        <v>1848</v>
      </c>
      <c r="C385" s="4">
        <v>45080</v>
      </c>
      <c r="D385" s="5">
        <v>0.75</v>
      </c>
      <c r="E385" t="s">
        <v>1879</v>
      </c>
      <c r="F385" t="s">
        <v>93</v>
      </c>
      <c r="H385" t="s">
        <v>94</v>
      </c>
      <c r="I385">
        <v>6300</v>
      </c>
      <c r="J385">
        <v>14</v>
      </c>
      <c r="K385" t="s">
        <v>1880</v>
      </c>
      <c r="L385">
        <v>4670</v>
      </c>
      <c r="M385" t="s">
        <v>1019</v>
      </c>
      <c r="N385">
        <v>95</v>
      </c>
      <c r="O385" t="s">
        <v>1881</v>
      </c>
      <c r="P385">
        <v>342.5</v>
      </c>
      <c r="Q385" t="s">
        <v>91</v>
      </c>
      <c r="R385" t="s">
        <v>54</v>
      </c>
      <c r="S385">
        <v>27.5</v>
      </c>
      <c r="T385">
        <v>2</v>
      </c>
      <c r="U385" t="s">
        <v>1887</v>
      </c>
      <c r="W385">
        <v>20</v>
      </c>
      <c r="X385">
        <v>5</v>
      </c>
      <c r="Y385">
        <v>11</v>
      </c>
      <c r="Z385">
        <v>12</v>
      </c>
      <c r="AA385">
        <v>166</v>
      </c>
      <c r="AC385" t="s">
        <v>88</v>
      </c>
      <c r="AD385" t="s">
        <v>1888</v>
      </c>
      <c r="AE385" t="s">
        <v>1889</v>
      </c>
      <c r="AG385">
        <v>92</v>
      </c>
      <c r="AH385" t="s">
        <v>1890</v>
      </c>
      <c r="AI385" t="s">
        <v>1891</v>
      </c>
      <c r="AJ385" t="s">
        <v>134</v>
      </c>
      <c r="AK385" t="s">
        <v>122</v>
      </c>
      <c r="AL385" t="s">
        <v>76</v>
      </c>
      <c r="AM385">
        <f>SUM( 25/1 )</f>
        <v>25</v>
      </c>
    </row>
    <row r="386" spans="1:39" x14ac:dyDescent="0.25">
      <c r="A386">
        <v>45080159</v>
      </c>
      <c r="B386" t="s">
        <v>1848</v>
      </c>
      <c r="C386" s="4">
        <v>45080</v>
      </c>
      <c r="D386" s="5">
        <v>0.75</v>
      </c>
      <c r="E386" t="s">
        <v>1879</v>
      </c>
      <c r="F386" t="s">
        <v>93</v>
      </c>
      <c r="H386" t="s">
        <v>94</v>
      </c>
      <c r="I386">
        <v>6300</v>
      </c>
      <c r="J386">
        <v>14</v>
      </c>
      <c r="K386" t="s">
        <v>1880</v>
      </c>
      <c r="L386">
        <v>4670</v>
      </c>
      <c r="M386" t="s">
        <v>1019</v>
      </c>
      <c r="N386">
        <v>95</v>
      </c>
      <c r="O386" t="s">
        <v>1881</v>
      </c>
      <c r="P386">
        <v>342.5</v>
      </c>
      <c r="Q386" t="s">
        <v>86</v>
      </c>
      <c r="R386" t="s">
        <v>60</v>
      </c>
      <c r="S386">
        <v>29.5</v>
      </c>
      <c r="T386">
        <v>9</v>
      </c>
      <c r="U386" t="s">
        <v>1916</v>
      </c>
      <c r="W386">
        <v>11</v>
      </c>
      <c r="X386">
        <v>11</v>
      </c>
      <c r="Y386">
        <v>11</v>
      </c>
      <c r="Z386">
        <v>4</v>
      </c>
      <c r="AA386">
        <v>158</v>
      </c>
      <c r="AD386" t="s">
        <v>1917</v>
      </c>
      <c r="AE386" t="s">
        <v>1918</v>
      </c>
      <c r="AG386">
        <v>84</v>
      </c>
      <c r="AH386" t="s">
        <v>1919</v>
      </c>
      <c r="AI386" t="s">
        <v>1920</v>
      </c>
      <c r="AJ386" t="s">
        <v>134</v>
      </c>
      <c r="AK386" t="s">
        <v>143</v>
      </c>
      <c r="AL386" t="s">
        <v>90</v>
      </c>
      <c r="AM386">
        <f>SUM( 12/1 )</f>
        <v>12</v>
      </c>
    </row>
    <row r="387" spans="1:39" x14ac:dyDescent="0.25">
      <c r="A387">
        <v>45080159</v>
      </c>
      <c r="B387" t="s">
        <v>1848</v>
      </c>
      <c r="C387" s="4">
        <v>45080</v>
      </c>
      <c r="D387" s="5">
        <v>0.75</v>
      </c>
      <c r="E387" t="s">
        <v>1879</v>
      </c>
      <c r="F387" t="s">
        <v>93</v>
      </c>
      <c r="H387" t="s">
        <v>94</v>
      </c>
      <c r="I387">
        <v>6300</v>
      </c>
      <c r="J387">
        <v>14</v>
      </c>
      <c r="K387" t="s">
        <v>1880</v>
      </c>
      <c r="L387">
        <v>4670</v>
      </c>
      <c r="M387" t="s">
        <v>1019</v>
      </c>
      <c r="N387">
        <v>95</v>
      </c>
      <c r="O387" t="s">
        <v>1881</v>
      </c>
      <c r="P387">
        <v>342.5</v>
      </c>
      <c r="Q387" t="s">
        <v>69</v>
      </c>
      <c r="T387">
        <v>1</v>
      </c>
      <c r="U387" t="s">
        <v>1882</v>
      </c>
      <c r="W387">
        <v>12</v>
      </c>
      <c r="X387">
        <v>9</v>
      </c>
      <c r="Y387">
        <v>11</v>
      </c>
      <c r="Z387">
        <v>9</v>
      </c>
      <c r="AA387">
        <v>163</v>
      </c>
      <c r="AD387" t="s">
        <v>1883</v>
      </c>
      <c r="AE387" t="s">
        <v>1884</v>
      </c>
      <c r="AF387">
        <v>5</v>
      </c>
      <c r="AG387">
        <v>94</v>
      </c>
      <c r="AH387" t="s">
        <v>1885</v>
      </c>
      <c r="AI387" t="s">
        <v>1886</v>
      </c>
      <c r="AJ387" t="s">
        <v>80</v>
      </c>
      <c r="AL387" t="s">
        <v>78</v>
      </c>
      <c r="AM387">
        <f>SUM( 10/1 )</f>
        <v>10</v>
      </c>
    </row>
    <row r="388" spans="1:39" x14ac:dyDescent="0.25">
      <c r="A388">
        <v>45080159</v>
      </c>
      <c r="B388" t="s">
        <v>1848</v>
      </c>
      <c r="C388" s="4">
        <v>45080</v>
      </c>
      <c r="D388" s="5">
        <v>0.75</v>
      </c>
      <c r="E388" t="s">
        <v>1879</v>
      </c>
      <c r="F388" t="s">
        <v>93</v>
      </c>
      <c r="H388" t="s">
        <v>94</v>
      </c>
      <c r="I388">
        <v>6300</v>
      </c>
      <c r="J388">
        <v>14</v>
      </c>
      <c r="K388" t="s">
        <v>1880</v>
      </c>
      <c r="L388">
        <v>4670</v>
      </c>
      <c r="M388" t="s">
        <v>1019</v>
      </c>
      <c r="N388">
        <v>95</v>
      </c>
      <c r="O388" t="s">
        <v>1881</v>
      </c>
      <c r="P388">
        <v>342.5</v>
      </c>
      <c r="Q388" t="s">
        <v>69</v>
      </c>
      <c r="T388">
        <v>4</v>
      </c>
      <c r="U388" t="s">
        <v>1897</v>
      </c>
      <c r="W388">
        <v>20</v>
      </c>
      <c r="X388">
        <v>11</v>
      </c>
      <c r="Y388">
        <v>11</v>
      </c>
      <c r="Z388">
        <v>5</v>
      </c>
      <c r="AA388">
        <v>159</v>
      </c>
      <c r="AC388" t="s">
        <v>141</v>
      </c>
      <c r="AD388" t="s">
        <v>1898</v>
      </c>
      <c r="AE388" t="s">
        <v>1899</v>
      </c>
      <c r="AF388">
        <v>5</v>
      </c>
      <c r="AG388">
        <v>90</v>
      </c>
      <c r="AH388" t="s">
        <v>1900</v>
      </c>
      <c r="AI388" t="s">
        <v>1901</v>
      </c>
      <c r="AJ388" t="s">
        <v>158</v>
      </c>
      <c r="AL388" t="s">
        <v>90</v>
      </c>
      <c r="AM388">
        <f>SUM( 12/1 )</f>
        <v>12</v>
      </c>
    </row>
    <row r="389" spans="1:39" x14ac:dyDescent="0.25">
      <c r="A389">
        <v>45080159</v>
      </c>
      <c r="B389" t="s">
        <v>1848</v>
      </c>
      <c r="C389" s="4">
        <v>45080</v>
      </c>
      <c r="D389" s="5">
        <v>0.75</v>
      </c>
      <c r="E389" t="s">
        <v>1879</v>
      </c>
      <c r="F389" t="s">
        <v>93</v>
      </c>
      <c r="H389" t="s">
        <v>94</v>
      </c>
      <c r="I389">
        <v>6300</v>
      </c>
      <c r="J389">
        <v>14</v>
      </c>
      <c r="K389" t="s">
        <v>1880</v>
      </c>
      <c r="L389">
        <v>4670</v>
      </c>
      <c r="M389" t="s">
        <v>1019</v>
      </c>
      <c r="N389">
        <v>95</v>
      </c>
      <c r="O389" t="s">
        <v>1881</v>
      </c>
      <c r="P389">
        <v>342.5</v>
      </c>
      <c r="Q389" t="s">
        <v>69</v>
      </c>
      <c r="T389">
        <v>10</v>
      </c>
      <c r="U389" t="s">
        <v>1921</v>
      </c>
      <c r="W389">
        <v>18</v>
      </c>
      <c r="X389">
        <v>10</v>
      </c>
      <c r="Y389">
        <v>10</v>
      </c>
      <c r="Z389">
        <v>7</v>
      </c>
      <c r="AA389">
        <v>147</v>
      </c>
      <c r="AC389" t="s">
        <v>141</v>
      </c>
      <c r="AD389" t="s">
        <v>1922</v>
      </c>
      <c r="AE389" t="s">
        <v>1923</v>
      </c>
      <c r="AF389">
        <v>7</v>
      </c>
      <c r="AG389">
        <v>80</v>
      </c>
      <c r="AH389" t="s">
        <v>1924</v>
      </c>
      <c r="AI389" t="s">
        <v>1925</v>
      </c>
      <c r="AJ389" t="s">
        <v>86</v>
      </c>
      <c r="AK389" t="s">
        <v>111</v>
      </c>
      <c r="AL389" t="s">
        <v>76</v>
      </c>
      <c r="AM389">
        <f>SUM( 25/1 )</f>
        <v>25</v>
      </c>
    </row>
    <row r="390" spans="1:39" x14ac:dyDescent="0.25">
      <c r="A390">
        <v>45080159</v>
      </c>
      <c r="B390" t="s">
        <v>1848</v>
      </c>
      <c r="C390" s="4">
        <v>45080</v>
      </c>
      <c r="D390" s="5">
        <v>0.75</v>
      </c>
      <c r="E390" t="s">
        <v>1879</v>
      </c>
      <c r="F390" t="s">
        <v>93</v>
      </c>
      <c r="H390" t="s">
        <v>94</v>
      </c>
      <c r="I390">
        <v>6300</v>
      </c>
      <c r="J390">
        <v>14</v>
      </c>
      <c r="K390" t="s">
        <v>1880</v>
      </c>
      <c r="L390">
        <v>4670</v>
      </c>
      <c r="M390" t="s">
        <v>1019</v>
      </c>
      <c r="N390">
        <v>95</v>
      </c>
      <c r="O390" t="s">
        <v>1881</v>
      </c>
      <c r="P390">
        <v>342.5</v>
      </c>
      <c r="Q390" t="s">
        <v>69</v>
      </c>
      <c r="T390">
        <v>11</v>
      </c>
      <c r="U390" t="s">
        <v>1926</v>
      </c>
      <c r="W390">
        <v>10</v>
      </c>
      <c r="X390">
        <v>6</v>
      </c>
      <c r="Y390">
        <v>10</v>
      </c>
      <c r="Z390">
        <v>6</v>
      </c>
      <c r="AA390">
        <v>146</v>
      </c>
      <c r="AC390" t="s">
        <v>73</v>
      </c>
      <c r="AD390" t="s">
        <v>1927</v>
      </c>
      <c r="AE390" t="s">
        <v>1928</v>
      </c>
      <c r="AG390">
        <v>72</v>
      </c>
      <c r="AH390" t="s">
        <v>1929</v>
      </c>
      <c r="AI390" t="s">
        <v>1930</v>
      </c>
      <c r="AJ390" t="s">
        <v>134</v>
      </c>
      <c r="AL390" t="s">
        <v>74</v>
      </c>
      <c r="AM390">
        <f>SUM( 8/1 )</f>
        <v>8</v>
      </c>
    </row>
    <row r="391" spans="1:39" x14ac:dyDescent="0.25">
      <c r="A391">
        <v>45080159</v>
      </c>
      <c r="B391" t="s">
        <v>1848</v>
      </c>
      <c r="C391" s="4">
        <v>45080</v>
      </c>
      <c r="D391" s="5">
        <v>0.75</v>
      </c>
      <c r="E391" t="s">
        <v>1879</v>
      </c>
      <c r="F391" t="s">
        <v>93</v>
      </c>
      <c r="H391" t="s">
        <v>94</v>
      </c>
      <c r="I391">
        <v>6300</v>
      </c>
      <c r="J391">
        <v>14</v>
      </c>
      <c r="K391" t="s">
        <v>1880</v>
      </c>
      <c r="L391">
        <v>4670</v>
      </c>
      <c r="M391" t="s">
        <v>1019</v>
      </c>
      <c r="N391">
        <v>95</v>
      </c>
      <c r="O391" t="s">
        <v>1881</v>
      </c>
      <c r="P391">
        <v>342.5</v>
      </c>
      <c r="Q391" t="s">
        <v>69</v>
      </c>
      <c r="T391">
        <v>13</v>
      </c>
      <c r="U391" t="s">
        <v>1934</v>
      </c>
      <c r="W391">
        <v>14</v>
      </c>
      <c r="X391">
        <v>9</v>
      </c>
      <c r="Y391">
        <v>10</v>
      </c>
      <c r="Z391">
        <v>5</v>
      </c>
      <c r="AA391">
        <v>145</v>
      </c>
      <c r="AC391" t="s">
        <v>141</v>
      </c>
      <c r="AD391" t="s">
        <v>1935</v>
      </c>
      <c r="AE391" t="s">
        <v>1936</v>
      </c>
      <c r="AG391">
        <v>71</v>
      </c>
      <c r="AH391" t="s">
        <v>1937</v>
      </c>
      <c r="AI391" t="s">
        <v>1938</v>
      </c>
      <c r="AJ391" t="s">
        <v>86</v>
      </c>
      <c r="AK391" t="s">
        <v>143</v>
      </c>
      <c r="AL391" t="s">
        <v>112</v>
      </c>
      <c r="AM391">
        <f>SUM( 14/1 )</f>
        <v>14</v>
      </c>
    </row>
    <row r="392" spans="1:39" x14ac:dyDescent="0.25">
      <c r="A392">
        <v>45080160</v>
      </c>
      <c r="B392" t="s">
        <v>1848</v>
      </c>
      <c r="C392" s="4">
        <v>45080</v>
      </c>
      <c r="D392" s="5">
        <v>0.77083333333333337</v>
      </c>
      <c r="E392" t="s">
        <v>1949</v>
      </c>
      <c r="F392" t="s">
        <v>39</v>
      </c>
      <c r="H392" t="s">
        <v>94</v>
      </c>
      <c r="I392">
        <v>6300</v>
      </c>
      <c r="J392">
        <v>13</v>
      </c>
      <c r="K392" t="s">
        <v>1950</v>
      </c>
      <c r="L392">
        <v>3695</v>
      </c>
      <c r="M392" t="s">
        <v>1019</v>
      </c>
      <c r="O392" t="s">
        <v>1951</v>
      </c>
      <c r="P392">
        <v>235.4</v>
      </c>
      <c r="Q392" t="s">
        <v>41</v>
      </c>
      <c r="S392">
        <v>0</v>
      </c>
      <c r="T392">
        <v>11</v>
      </c>
      <c r="U392" t="s">
        <v>1987</v>
      </c>
      <c r="W392">
        <v>1.75</v>
      </c>
      <c r="X392">
        <v>6</v>
      </c>
      <c r="Y392">
        <v>10</v>
      </c>
      <c r="Z392">
        <v>11</v>
      </c>
      <c r="AA392">
        <v>151</v>
      </c>
      <c r="AB392" t="s">
        <v>66</v>
      </c>
      <c r="AD392" t="s">
        <v>1864</v>
      </c>
      <c r="AE392" t="s">
        <v>1865</v>
      </c>
      <c r="AH392" t="s">
        <v>1988</v>
      </c>
      <c r="AI392" t="s">
        <v>1989</v>
      </c>
      <c r="AJ392" t="s">
        <v>1990</v>
      </c>
      <c r="AL392" t="s">
        <v>107</v>
      </c>
      <c r="AM392">
        <f>SUM( 5/2 )</f>
        <v>2.5</v>
      </c>
    </row>
    <row r="393" spans="1:39" x14ac:dyDescent="0.25">
      <c r="A393">
        <v>45080160</v>
      </c>
      <c r="B393" t="s">
        <v>1848</v>
      </c>
      <c r="C393" s="4">
        <v>45080</v>
      </c>
      <c r="D393" s="5">
        <v>0.77083333333333337</v>
      </c>
      <c r="E393" t="s">
        <v>1949</v>
      </c>
      <c r="F393" t="s">
        <v>39</v>
      </c>
      <c r="H393" t="s">
        <v>94</v>
      </c>
      <c r="I393">
        <v>6300</v>
      </c>
      <c r="J393">
        <v>13</v>
      </c>
      <c r="K393" t="s">
        <v>1950</v>
      </c>
      <c r="L393">
        <v>3695</v>
      </c>
      <c r="M393" t="s">
        <v>1019</v>
      </c>
      <c r="O393" t="s">
        <v>1951</v>
      </c>
      <c r="P393">
        <v>235.4</v>
      </c>
      <c r="Q393" t="s">
        <v>60</v>
      </c>
      <c r="R393" t="s">
        <v>140</v>
      </c>
      <c r="S393">
        <v>3.75</v>
      </c>
      <c r="T393">
        <v>7</v>
      </c>
      <c r="U393" t="s">
        <v>1971</v>
      </c>
      <c r="W393">
        <v>1.375</v>
      </c>
      <c r="X393">
        <v>7</v>
      </c>
      <c r="Y393">
        <v>11</v>
      </c>
      <c r="Z393">
        <v>4</v>
      </c>
      <c r="AA393">
        <v>158</v>
      </c>
      <c r="AB393" t="s">
        <v>42</v>
      </c>
      <c r="AC393" t="s">
        <v>62</v>
      </c>
      <c r="AD393" t="s">
        <v>1760</v>
      </c>
      <c r="AE393" t="s">
        <v>1904</v>
      </c>
      <c r="AG393">
        <v>111</v>
      </c>
      <c r="AH393" t="s">
        <v>1972</v>
      </c>
      <c r="AI393" t="s">
        <v>1973</v>
      </c>
      <c r="AJ393" t="s">
        <v>1103</v>
      </c>
      <c r="AL393" t="s">
        <v>1284</v>
      </c>
      <c r="AM393">
        <f>SUM( 6/4 )</f>
        <v>1.5</v>
      </c>
    </row>
    <row r="394" spans="1:39" x14ac:dyDescent="0.25">
      <c r="A394">
        <v>45080160</v>
      </c>
      <c r="B394" t="s">
        <v>1848</v>
      </c>
      <c r="C394" s="4">
        <v>45080</v>
      </c>
      <c r="D394" s="5">
        <v>0.77083333333333337</v>
      </c>
      <c r="E394" t="s">
        <v>1949</v>
      </c>
      <c r="F394" t="s">
        <v>39</v>
      </c>
      <c r="H394" t="s">
        <v>94</v>
      </c>
      <c r="I394">
        <v>6300</v>
      </c>
      <c r="J394">
        <v>13</v>
      </c>
      <c r="K394" t="s">
        <v>1950</v>
      </c>
      <c r="L394">
        <v>3695</v>
      </c>
      <c r="M394" t="s">
        <v>1019</v>
      </c>
      <c r="O394" t="s">
        <v>1951</v>
      </c>
      <c r="P394">
        <v>235.4</v>
      </c>
      <c r="Q394" t="s">
        <v>56</v>
      </c>
      <c r="R394" t="s">
        <v>65</v>
      </c>
      <c r="S394">
        <v>19.75</v>
      </c>
      <c r="T394">
        <v>6</v>
      </c>
      <c r="U394" t="s">
        <v>1967</v>
      </c>
      <c r="W394">
        <v>4</v>
      </c>
      <c r="X394">
        <v>5</v>
      </c>
      <c r="Y394">
        <v>11</v>
      </c>
      <c r="Z394">
        <v>4</v>
      </c>
      <c r="AA394">
        <v>158</v>
      </c>
      <c r="AC394" t="s">
        <v>115</v>
      </c>
      <c r="AD394" t="s">
        <v>1864</v>
      </c>
      <c r="AE394" t="s">
        <v>1968</v>
      </c>
      <c r="AH394" t="s">
        <v>1969</v>
      </c>
      <c r="AI394" t="s">
        <v>1970</v>
      </c>
      <c r="AJ394" t="s">
        <v>102</v>
      </c>
      <c r="AK394" t="s">
        <v>84</v>
      </c>
      <c r="AL394" t="s">
        <v>59</v>
      </c>
      <c r="AM394">
        <f>SUM( 7/2 )</f>
        <v>3.5</v>
      </c>
    </row>
    <row r="395" spans="1:39" x14ac:dyDescent="0.25">
      <c r="A395">
        <v>45080160</v>
      </c>
      <c r="B395" t="s">
        <v>1848</v>
      </c>
      <c r="C395" s="4">
        <v>45080</v>
      </c>
      <c r="D395" s="5">
        <v>0.77083333333333337</v>
      </c>
      <c r="E395" t="s">
        <v>1949</v>
      </c>
      <c r="F395" t="s">
        <v>39</v>
      </c>
      <c r="H395" t="s">
        <v>94</v>
      </c>
      <c r="I395">
        <v>6300</v>
      </c>
      <c r="J395">
        <v>13</v>
      </c>
      <c r="K395" t="s">
        <v>1950</v>
      </c>
      <c r="L395">
        <v>3695</v>
      </c>
      <c r="M395" t="s">
        <v>1019</v>
      </c>
      <c r="O395" t="s">
        <v>1951</v>
      </c>
      <c r="P395">
        <v>235.4</v>
      </c>
      <c r="Q395" t="s">
        <v>50</v>
      </c>
      <c r="R395" t="s">
        <v>152</v>
      </c>
      <c r="S395">
        <v>22.5</v>
      </c>
      <c r="T395">
        <v>12</v>
      </c>
      <c r="U395" t="s">
        <v>1991</v>
      </c>
      <c r="W395">
        <v>50</v>
      </c>
      <c r="X395">
        <v>6</v>
      </c>
      <c r="Y395">
        <v>10</v>
      </c>
      <c r="Z395">
        <v>4</v>
      </c>
      <c r="AA395">
        <v>144</v>
      </c>
      <c r="AC395" t="s">
        <v>39</v>
      </c>
      <c r="AD395" t="s">
        <v>1992</v>
      </c>
      <c r="AE395" t="s">
        <v>1993</v>
      </c>
      <c r="AF395">
        <v>7</v>
      </c>
      <c r="AH395" t="s">
        <v>1994</v>
      </c>
      <c r="AI395" t="s">
        <v>1995</v>
      </c>
      <c r="AJ395" t="s">
        <v>1996</v>
      </c>
      <c r="AL395" t="s">
        <v>862</v>
      </c>
      <c r="AM395">
        <f>SUM( 100/1 )</f>
        <v>100</v>
      </c>
    </row>
    <row r="396" spans="1:39" x14ac:dyDescent="0.25">
      <c r="A396">
        <v>45080160</v>
      </c>
      <c r="B396" t="s">
        <v>1848</v>
      </c>
      <c r="C396" s="4">
        <v>45080</v>
      </c>
      <c r="D396" s="5">
        <v>0.77083333333333337</v>
      </c>
      <c r="E396" t="s">
        <v>1949</v>
      </c>
      <c r="F396" t="s">
        <v>39</v>
      </c>
      <c r="H396" t="s">
        <v>94</v>
      </c>
      <c r="I396">
        <v>6300</v>
      </c>
      <c r="J396">
        <v>13</v>
      </c>
      <c r="K396" t="s">
        <v>1950</v>
      </c>
      <c r="L396">
        <v>3695</v>
      </c>
      <c r="M396" t="s">
        <v>1019</v>
      </c>
      <c r="O396" t="s">
        <v>1951</v>
      </c>
      <c r="P396">
        <v>235.4</v>
      </c>
      <c r="Q396" t="s">
        <v>61</v>
      </c>
      <c r="R396" t="s">
        <v>146</v>
      </c>
      <c r="S396">
        <v>39.5</v>
      </c>
      <c r="T396">
        <v>9</v>
      </c>
      <c r="U396" t="s">
        <v>1979</v>
      </c>
      <c r="W396">
        <v>40</v>
      </c>
      <c r="X396">
        <v>5</v>
      </c>
      <c r="Y396">
        <v>10</v>
      </c>
      <c r="Z396">
        <v>4</v>
      </c>
      <c r="AA396">
        <v>144</v>
      </c>
      <c r="AD396" t="s">
        <v>1842</v>
      </c>
      <c r="AE396" t="s">
        <v>1980</v>
      </c>
      <c r="AF396">
        <v>7</v>
      </c>
      <c r="AH396" t="s">
        <v>1981</v>
      </c>
      <c r="AI396" t="s">
        <v>1982</v>
      </c>
      <c r="AJ396" t="s">
        <v>1983</v>
      </c>
      <c r="AL396" t="s">
        <v>49</v>
      </c>
      <c r="AM396">
        <f>SUM( 33/1 )</f>
        <v>33</v>
      </c>
    </row>
    <row r="397" spans="1:39" x14ac:dyDescent="0.25">
      <c r="A397">
        <v>45080160</v>
      </c>
      <c r="B397" t="s">
        <v>1848</v>
      </c>
      <c r="C397" s="4">
        <v>45080</v>
      </c>
      <c r="D397" s="5">
        <v>0.77083333333333337</v>
      </c>
      <c r="E397" t="s">
        <v>1949</v>
      </c>
      <c r="F397" t="s">
        <v>39</v>
      </c>
      <c r="H397" t="s">
        <v>94</v>
      </c>
      <c r="I397">
        <v>6300</v>
      </c>
      <c r="J397">
        <v>13</v>
      </c>
      <c r="K397" t="s">
        <v>1950</v>
      </c>
      <c r="L397">
        <v>3695</v>
      </c>
      <c r="M397" t="s">
        <v>1019</v>
      </c>
      <c r="O397" t="s">
        <v>1951</v>
      </c>
      <c r="P397">
        <v>235.4</v>
      </c>
      <c r="Q397" t="s">
        <v>53</v>
      </c>
      <c r="R397" t="s">
        <v>1377</v>
      </c>
      <c r="S397">
        <v>45</v>
      </c>
      <c r="T397">
        <v>14</v>
      </c>
      <c r="U397" t="s">
        <v>1997</v>
      </c>
      <c r="W397">
        <v>150</v>
      </c>
      <c r="X397">
        <v>6</v>
      </c>
      <c r="Y397">
        <v>10</v>
      </c>
      <c r="Z397">
        <v>6</v>
      </c>
      <c r="AA397">
        <v>146</v>
      </c>
      <c r="AD397" t="s">
        <v>1998</v>
      </c>
      <c r="AE397" t="s">
        <v>1999</v>
      </c>
      <c r="AF397">
        <v>5</v>
      </c>
      <c r="AH397" t="s">
        <v>2000</v>
      </c>
      <c r="AI397" t="s">
        <v>2001</v>
      </c>
      <c r="AJ397" t="s">
        <v>1582</v>
      </c>
      <c r="AL397" t="s">
        <v>104</v>
      </c>
      <c r="AM397">
        <f>SUM( 66/1 )</f>
        <v>66</v>
      </c>
    </row>
    <row r="398" spans="1:39" x14ac:dyDescent="0.25">
      <c r="A398">
        <v>45080160</v>
      </c>
      <c r="B398" t="s">
        <v>1848</v>
      </c>
      <c r="C398" s="4">
        <v>45080</v>
      </c>
      <c r="D398" s="5">
        <v>0.77083333333333337</v>
      </c>
      <c r="E398" t="s">
        <v>1949</v>
      </c>
      <c r="F398" t="s">
        <v>39</v>
      </c>
      <c r="H398" t="s">
        <v>94</v>
      </c>
      <c r="I398">
        <v>6300</v>
      </c>
      <c r="J398">
        <v>13</v>
      </c>
      <c r="K398" t="s">
        <v>1950</v>
      </c>
      <c r="L398">
        <v>3695</v>
      </c>
      <c r="M398" t="s">
        <v>1019</v>
      </c>
      <c r="O398" t="s">
        <v>1951</v>
      </c>
      <c r="P398">
        <v>235.4</v>
      </c>
      <c r="Q398" t="s">
        <v>46</v>
      </c>
      <c r="R398" t="s">
        <v>92</v>
      </c>
      <c r="S398">
        <v>56</v>
      </c>
      <c r="T398">
        <v>1</v>
      </c>
      <c r="U398" t="s">
        <v>1952</v>
      </c>
      <c r="W398">
        <v>40</v>
      </c>
      <c r="X398">
        <v>6</v>
      </c>
      <c r="Y398">
        <v>10</v>
      </c>
      <c r="Z398">
        <v>12</v>
      </c>
      <c r="AA398">
        <v>152</v>
      </c>
      <c r="AD398" t="s">
        <v>1953</v>
      </c>
      <c r="AE398" t="s">
        <v>1954</v>
      </c>
      <c r="AF398">
        <v>7</v>
      </c>
      <c r="AH398" t="s">
        <v>1955</v>
      </c>
      <c r="AI398" t="s">
        <v>1956</v>
      </c>
      <c r="AJ398" t="s">
        <v>1957</v>
      </c>
      <c r="AL398" t="s">
        <v>49</v>
      </c>
      <c r="AM398">
        <f>SUM( 33/1 )</f>
        <v>33</v>
      </c>
    </row>
    <row r="399" spans="1:39" x14ac:dyDescent="0.25">
      <c r="A399">
        <v>45080160</v>
      </c>
      <c r="B399" t="s">
        <v>1848</v>
      </c>
      <c r="C399" s="4">
        <v>45080</v>
      </c>
      <c r="D399" s="5">
        <v>0.77083333333333337</v>
      </c>
      <c r="E399" t="s">
        <v>1949</v>
      </c>
      <c r="F399" t="s">
        <v>39</v>
      </c>
      <c r="H399" t="s">
        <v>94</v>
      </c>
      <c r="I399">
        <v>6300</v>
      </c>
      <c r="J399">
        <v>13</v>
      </c>
      <c r="K399" t="s">
        <v>1950</v>
      </c>
      <c r="L399">
        <v>3695</v>
      </c>
      <c r="M399" t="s">
        <v>1019</v>
      </c>
      <c r="O399" t="s">
        <v>1951</v>
      </c>
      <c r="P399">
        <v>235.4</v>
      </c>
      <c r="Q399" t="s">
        <v>91</v>
      </c>
      <c r="R399" t="s">
        <v>60</v>
      </c>
      <c r="S399">
        <v>58</v>
      </c>
      <c r="T399">
        <v>4</v>
      </c>
      <c r="U399" t="s">
        <v>1963</v>
      </c>
      <c r="W399">
        <v>40</v>
      </c>
      <c r="X399">
        <v>5</v>
      </c>
      <c r="Y399">
        <v>10</v>
      </c>
      <c r="Z399">
        <v>11</v>
      </c>
      <c r="AA399">
        <v>151</v>
      </c>
      <c r="AD399" t="s">
        <v>1964</v>
      </c>
      <c r="AE399" t="s">
        <v>1965</v>
      </c>
      <c r="AF399">
        <v>7</v>
      </c>
      <c r="AH399" t="s">
        <v>1966</v>
      </c>
      <c r="AL399" t="s">
        <v>49</v>
      </c>
      <c r="AM399">
        <f>SUM( 33/1 )</f>
        <v>33</v>
      </c>
    </row>
    <row r="400" spans="1:39" x14ac:dyDescent="0.25">
      <c r="A400">
        <v>45080160</v>
      </c>
      <c r="B400" t="s">
        <v>1848</v>
      </c>
      <c r="C400" s="4">
        <v>45080</v>
      </c>
      <c r="D400" s="5">
        <v>0.77083333333333337</v>
      </c>
      <c r="E400" t="s">
        <v>1949</v>
      </c>
      <c r="F400" t="s">
        <v>39</v>
      </c>
      <c r="H400" t="s">
        <v>94</v>
      </c>
      <c r="I400">
        <v>6300</v>
      </c>
      <c r="J400">
        <v>13</v>
      </c>
      <c r="K400" t="s">
        <v>1950</v>
      </c>
      <c r="L400">
        <v>3695</v>
      </c>
      <c r="M400" t="s">
        <v>1019</v>
      </c>
      <c r="O400" t="s">
        <v>1951</v>
      </c>
      <c r="P400">
        <v>235.4</v>
      </c>
      <c r="Q400" t="s">
        <v>86</v>
      </c>
      <c r="R400" t="s">
        <v>221</v>
      </c>
      <c r="S400">
        <v>83</v>
      </c>
      <c r="T400">
        <v>2</v>
      </c>
      <c r="U400" t="s">
        <v>1958</v>
      </c>
      <c r="W400">
        <v>150</v>
      </c>
      <c r="X400">
        <v>5</v>
      </c>
      <c r="Y400">
        <v>11</v>
      </c>
      <c r="Z400">
        <v>4</v>
      </c>
      <c r="AA400">
        <v>158</v>
      </c>
      <c r="AD400" t="s">
        <v>1959</v>
      </c>
      <c r="AE400" t="s">
        <v>1936</v>
      </c>
      <c r="AH400" t="s">
        <v>1960</v>
      </c>
      <c r="AI400" t="s">
        <v>1961</v>
      </c>
      <c r="AJ400" t="s">
        <v>1962</v>
      </c>
      <c r="AL400" t="s">
        <v>52</v>
      </c>
      <c r="AM400">
        <f>SUM( 50/1 )</f>
        <v>50</v>
      </c>
    </row>
    <row r="401" spans="1:39" x14ac:dyDescent="0.25">
      <c r="A401">
        <v>45080160</v>
      </c>
      <c r="B401" t="s">
        <v>1848</v>
      </c>
      <c r="C401" s="4">
        <v>45080</v>
      </c>
      <c r="D401" s="5">
        <v>0.77083333333333337</v>
      </c>
      <c r="E401" t="s">
        <v>1949</v>
      </c>
      <c r="F401" t="s">
        <v>39</v>
      </c>
      <c r="H401" t="s">
        <v>94</v>
      </c>
      <c r="I401">
        <v>6300</v>
      </c>
      <c r="J401">
        <v>13</v>
      </c>
      <c r="K401" t="s">
        <v>1950</v>
      </c>
      <c r="L401">
        <v>3695</v>
      </c>
      <c r="M401" t="s">
        <v>1019</v>
      </c>
      <c r="O401" t="s">
        <v>1951</v>
      </c>
      <c r="P401">
        <v>235.4</v>
      </c>
      <c r="Q401" t="s">
        <v>125</v>
      </c>
      <c r="R401" t="s">
        <v>60</v>
      </c>
      <c r="S401">
        <v>85</v>
      </c>
      <c r="T401">
        <v>10</v>
      </c>
      <c r="U401" t="s">
        <v>1984</v>
      </c>
      <c r="W401">
        <v>125</v>
      </c>
      <c r="X401">
        <v>5</v>
      </c>
      <c r="Y401">
        <v>10</v>
      </c>
      <c r="Z401">
        <v>11</v>
      </c>
      <c r="AA401">
        <v>151</v>
      </c>
      <c r="AD401" t="s">
        <v>1903</v>
      </c>
      <c r="AE401" t="s">
        <v>1918</v>
      </c>
      <c r="AH401" t="s">
        <v>1985</v>
      </c>
      <c r="AI401" t="s">
        <v>1986</v>
      </c>
      <c r="AJ401" t="s">
        <v>136</v>
      </c>
      <c r="AL401" t="s">
        <v>52</v>
      </c>
      <c r="AM401">
        <f>SUM( 50/1 )</f>
        <v>50</v>
      </c>
    </row>
    <row r="402" spans="1:39" x14ac:dyDescent="0.25">
      <c r="A402">
        <v>45080160</v>
      </c>
      <c r="B402" t="s">
        <v>1848</v>
      </c>
      <c r="C402" s="4">
        <v>45080</v>
      </c>
      <c r="D402" s="5">
        <v>0.77083333333333337</v>
      </c>
      <c r="E402" t="s">
        <v>1949</v>
      </c>
      <c r="F402" t="s">
        <v>39</v>
      </c>
      <c r="H402" t="s">
        <v>94</v>
      </c>
      <c r="I402">
        <v>6300</v>
      </c>
      <c r="J402">
        <v>13</v>
      </c>
      <c r="K402" t="s">
        <v>1950</v>
      </c>
      <c r="L402">
        <v>3695</v>
      </c>
      <c r="M402" t="s">
        <v>1019</v>
      </c>
      <c r="O402" t="s">
        <v>1951</v>
      </c>
      <c r="P402">
        <v>235.4</v>
      </c>
      <c r="Q402" t="s">
        <v>92</v>
      </c>
      <c r="R402" t="s">
        <v>87</v>
      </c>
      <c r="S402">
        <v>86.5</v>
      </c>
      <c r="T402">
        <v>16</v>
      </c>
      <c r="U402" t="s">
        <v>2005</v>
      </c>
      <c r="W402">
        <v>80</v>
      </c>
      <c r="X402">
        <v>5</v>
      </c>
      <c r="Y402">
        <v>10</v>
      </c>
      <c r="Z402">
        <v>4</v>
      </c>
      <c r="AA402">
        <v>144</v>
      </c>
      <c r="AD402" t="s">
        <v>1927</v>
      </c>
      <c r="AE402" t="s">
        <v>2006</v>
      </c>
      <c r="AF402">
        <v>7</v>
      </c>
      <c r="AH402" t="s">
        <v>2007</v>
      </c>
      <c r="AI402" t="s">
        <v>1801</v>
      </c>
      <c r="AJ402" t="s">
        <v>1343</v>
      </c>
      <c r="AL402" t="s">
        <v>1653</v>
      </c>
      <c r="AM402" t="s">
        <v>1654</v>
      </c>
    </row>
    <row r="403" spans="1:39" x14ac:dyDescent="0.25">
      <c r="A403">
        <v>45080160</v>
      </c>
      <c r="B403" t="s">
        <v>1848</v>
      </c>
      <c r="C403" s="4">
        <v>45080</v>
      </c>
      <c r="D403" s="5">
        <v>0.77083333333333337</v>
      </c>
      <c r="E403" t="s">
        <v>1949</v>
      </c>
      <c r="F403" t="s">
        <v>39</v>
      </c>
      <c r="H403" t="s">
        <v>94</v>
      </c>
      <c r="I403">
        <v>6300</v>
      </c>
      <c r="J403">
        <v>13</v>
      </c>
      <c r="K403" t="s">
        <v>1950</v>
      </c>
      <c r="L403">
        <v>3695</v>
      </c>
      <c r="M403" t="s">
        <v>1019</v>
      </c>
      <c r="O403" t="s">
        <v>1951</v>
      </c>
      <c r="P403">
        <v>235.4</v>
      </c>
      <c r="Q403" t="s">
        <v>51</v>
      </c>
      <c r="R403" t="s">
        <v>103</v>
      </c>
      <c r="S403">
        <v>89</v>
      </c>
      <c r="T403">
        <v>15</v>
      </c>
      <c r="U403" t="s">
        <v>2002</v>
      </c>
      <c r="W403">
        <v>150</v>
      </c>
      <c r="X403">
        <v>5</v>
      </c>
      <c r="Y403">
        <v>11</v>
      </c>
      <c r="Z403">
        <v>1</v>
      </c>
      <c r="AA403">
        <v>155</v>
      </c>
      <c r="AD403" t="s">
        <v>1959</v>
      </c>
      <c r="AE403" t="s">
        <v>2003</v>
      </c>
      <c r="AF403">
        <v>3</v>
      </c>
      <c r="AH403" t="s">
        <v>2004</v>
      </c>
      <c r="AL403" t="s">
        <v>1653</v>
      </c>
      <c r="AM403" t="s">
        <v>1654</v>
      </c>
    </row>
    <row r="404" spans="1:39" x14ac:dyDescent="0.25">
      <c r="A404">
        <v>45080160</v>
      </c>
      <c r="B404" t="s">
        <v>1848</v>
      </c>
      <c r="C404" s="4">
        <v>45080</v>
      </c>
      <c r="D404" s="5">
        <v>0.77083333333333337</v>
      </c>
      <c r="E404" t="s">
        <v>1949</v>
      </c>
      <c r="F404" t="s">
        <v>39</v>
      </c>
      <c r="H404" t="s">
        <v>94</v>
      </c>
      <c r="I404">
        <v>6300</v>
      </c>
      <c r="J404">
        <v>13</v>
      </c>
      <c r="K404" t="s">
        <v>1950</v>
      </c>
      <c r="L404">
        <v>3695</v>
      </c>
      <c r="M404" t="s">
        <v>1019</v>
      </c>
      <c r="O404" t="s">
        <v>1951</v>
      </c>
      <c r="P404">
        <v>235.4</v>
      </c>
      <c r="Q404" t="s">
        <v>123</v>
      </c>
      <c r="T404">
        <v>8</v>
      </c>
      <c r="U404" t="s">
        <v>1974</v>
      </c>
      <c r="W404">
        <v>7</v>
      </c>
      <c r="X404">
        <v>7</v>
      </c>
      <c r="Y404">
        <v>10</v>
      </c>
      <c r="Z404">
        <v>13</v>
      </c>
      <c r="AA404">
        <v>153</v>
      </c>
      <c r="AD404" t="s">
        <v>1975</v>
      </c>
      <c r="AE404" t="s">
        <v>1884</v>
      </c>
      <c r="AF404">
        <v>5</v>
      </c>
      <c r="AG404">
        <v>105</v>
      </c>
      <c r="AH404" t="s">
        <v>1976</v>
      </c>
      <c r="AI404" t="s">
        <v>1977</v>
      </c>
      <c r="AJ404" t="s">
        <v>1978</v>
      </c>
      <c r="AL404" t="s">
        <v>106</v>
      </c>
      <c r="AM404">
        <f>SUM( 5/1 )</f>
        <v>5</v>
      </c>
    </row>
    <row r="405" spans="1:39" x14ac:dyDescent="0.25">
      <c r="A405">
        <v>45080161</v>
      </c>
      <c r="B405" t="s">
        <v>1848</v>
      </c>
      <c r="C405" s="4">
        <v>45080</v>
      </c>
      <c r="D405" s="5">
        <v>0.79166666666666663</v>
      </c>
      <c r="E405" t="s">
        <v>2008</v>
      </c>
      <c r="F405" t="s">
        <v>39</v>
      </c>
      <c r="H405" t="s">
        <v>40</v>
      </c>
      <c r="I405">
        <v>6300</v>
      </c>
      <c r="J405">
        <v>14</v>
      </c>
      <c r="K405" t="s">
        <v>1950</v>
      </c>
      <c r="L405">
        <v>3695</v>
      </c>
      <c r="M405" t="s">
        <v>1019</v>
      </c>
      <c r="N405">
        <v>95</v>
      </c>
      <c r="O405" t="s">
        <v>2009</v>
      </c>
      <c r="P405">
        <v>241.5</v>
      </c>
      <c r="Q405" t="s">
        <v>41</v>
      </c>
      <c r="S405">
        <v>0</v>
      </c>
      <c r="T405">
        <v>9</v>
      </c>
      <c r="U405" t="s">
        <v>2046</v>
      </c>
      <c r="W405">
        <v>6</v>
      </c>
      <c r="X405">
        <v>6</v>
      </c>
      <c r="Y405">
        <v>10</v>
      </c>
      <c r="Z405">
        <v>11</v>
      </c>
      <c r="AA405">
        <v>151</v>
      </c>
      <c r="AB405" t="s">
        <v>109</v>
      </c>
      <c r="AD405" t="s">
        <v>2047</v>
      </c>
      <c r="AE405" t="s">
        <v>1941</v>
      </c>
      <c r="AF405">
        <v>7</v>
      </c>
      <c r="AG405">
        <v>85</v>
      </c>
      <c r="AH405" t="s">
        <v>2048</v>
      </c>
      <c r="AI405" t="s">
        <v>2049</v>
      </c>
      <c r="AJ405" t="s">
        <v>1734</v>
      </c>
      <c r="AL405" t="s">
        <v>112</v>
      </c>
      <c r="AM405">
        <f>SUM( 14/1 )</f>
        <v>14</v>
      </c>
    </row>
    <row r="406" spans="1:39" x14ac:dyDescent="0.25">
      <c r="A406">
        <v>45080161</v>
      </c>
      <c r="B406" t="s">
        <v>1848</v>
      </c>
      <c r="C406" s="4">
        <v>45080</v>
      </c>
      <c r="D406" s="5">
        <v>0.79166666666666663</v>
      </c>
      <c r="E406" t="s">
        <v>2008</v>
      </c>
      <c r="F406" t="s">
        <v>39</v>
      </c>
      <c r="H406" t="s">
        <v>40</v>
      </c>
      <c r="I406">
        <v>6300</v>
      </c>
      <c r="J406">
        <v>14</v>
      </c>
      <c r="K406" t="s">
        <v>1950</v>
      </c>
      <c r="L406">
        <v>3695</v>
      </c>
      <c r="M406" t="s">
        <v>1019</v>
      </c>
      <c r="N406">
        <v>95</v>
      </c>
      <c r="O406" t="s">
        <v>2009</v>
      </c>
      <c r="P406">
        <v>241.5</v>
      </c>
      <c r="Q406" t="s">
        <v>60</v>
      </c>
      <c r="R406" t="s">
        <v>41</v>
      </c>
      <c r="S406">
        <v>1</v>
      </c>
      <c r="T406">
        <v>10</v>
      </c>
      <c r="U406" t="s">
        <v>2050</v>
      </c>
      <c r="W406">
        <v>12</v>
      </c>
      <c r="X406">
        <v>4</v>
      </c>
      <c r="Y406">
        <v>11</v>
      </c>
      <c r="Z406">
        <v>3</v>
      </c>
      <c r="AA406">
        <v>157</v>
      </c>
      <c r="AD406" t="s">
        <v>1781</v>
      </c>
      <c r="AE406" t="s">
        <v>1904</v>
      </c>
      <c r="AG406">
        <v>89</v>
      </c>
      <c r="AH406" t="s">
        <v>2051</v>
      </c>
      <c r="AI406" t="s">
        <v>2052</v>
      </c>
      <c r="AJ406" t="s">
        <v>2053</v>
      </c>
      <c r="AL406" t="s">
        <v>90</v>
      </c>
      <c r="AM406">
        <f>SUM( 12/1 )</f>
        <v>12</v>
      </c>
    </row>
    <row r="407" spans="1:39" x14ac:dyDescent="0.25">
      <c r="A407">
        <v>45080161</v>
      </c>
      <c r="B407" t="s">
        <v>1848</v>
      </c>
      <c r="C407" s="4">
        <v>45080</v>
      </c>
      <c r="D407" s="5">
        <v>0.79166666666666663</v>
      </c>
      <c r="E407" t="s">
        <v>2008</v>
      </c>
      <c r="F407" t="s">
        <v>39</v>
      </c>
      <c r="H407" t="s">
        <v>40</v>
      </c>
      <c r="I407">
        <v>6300</v>
      </c>
      <c r="J407">
        <v>14</v>
      </c>
      <c r="K407" t="s">
        <v>1950</v>
      </c>
      <c r="L407">
        <v>3695</v>
      </c>
      <c r="M407" t="s">
        <v>1019</v>
      </c>
      <c r="N407">
        <v>95</v>
      </c>
      <c r="O407" t="s">
        <v>2009</v>
      </c>
      <c r="P407">
        <v>241.5</v>
      </c>
      <c r="Q407" t="s">
        <v>56</v>
      </c>
      <c r="R407" t="s">
        <v>87</v>
      </c>
      <c r="S407">
        <v>2.5</v>
      </c>
      <c r="T407">
        <v>3</v>
      </c>
      <c r="U407" t="s">
        <v>2019</v>
      </c>
      <c r="W407">
        <v>6.5</v>
      </c>
      <c r="X407">
        <v>5</v>
      </c>
      <c r="Y407">
        <v>11</v>
      </c>
      <c r="Z407">
        <v>5</v>
      </c>
      <c r="AA407">
        <v>159</v>
      </c>
      <c r="AD407" t="s">
        <v>2020</v>
      </c>
      <c r="AE407" t="s">
        <v>2021</v>
      </c>
      <c r="AF407">
        <v>7</v>
      </c>
      <c r="AG407">
        <v>93</v>
      </c>
      <c r="AH407" t="s">
        <v>2022</v>
      </c>
      <c r="AI407" t="s">
        <v>2023</v>
      </c>
      <c r="AJ407" t="s">
        <v>2024</v>
      </c>
      <c r="AL407" t="s">
        <v>127</v>
      </c>
      <c r="AM407">
        <f>SUM( 16/1 )</f>
        <v>16</v>
      </c>
    </row>
    <row r="408" spans="1:39" x14ac:dyDescent="0.25">
      <c r="A408">
        <v>45080161</v>
      </c>
      <c r="B408" t="s">
        <v>1848</v>
      </c>
      <c r="C408" s="4">
        <v>45080</v>
      </c>
      <c r="D408" s="5">
        <v>0.79166666666666663</v>
      </c>
      <c r="E408" t="s">
        <v>2008</v>
      </c>
      <c r="F408" t="s">
        <v>39</v>
      </c>
      <c r="H408" t="s">
        <v>40</v>
      </c>
      <c r="I408">
        <v>6300</v>
      </c>
      <c r="J408">
        <v>14</v>
      </c>
      <c r="K408" t="s">
        <v>1950</v>
      </c>
      <c r="L408">
        <v>3695</v>
      </c>
      <c r="M408" t="s">
        <v>1019</v>
      </c>
      <c r="N408">
        <v>95</v>
      </c>
      <c r="O408" t="s">
        <v>2009</v>
      </c>
      <c r="P408">
        <v>241.5</v>
      </c>
      <c r="Q408" t="s">
        <v>50</v>
      </c>
      <c r="R408" t="s">
        <v>41</v>
      </c>
      <c r="S408">
        <v>3.5</v>
      </c>
      <c r="T408">
        <v>5</v>
      </c>
      <c r="U408" t="s">
        <v>2029</v>
      </c>
      <c r="W408">
        <v>6</v>
      </c>
      <c r="X408">
        <v>6</v>
      </c>
      <c r="Y408">
        <v>11</v>
      </c>
      <c r="Z408">
        <v>9</v>
      </c>
      <c r="AA408">
        <v>163</v>
      </c>
      <c r="AB408" t="s">
        <v>109</v>
      </c>
      <c r="AC408" t="s">
        <v>1305</v>
      </c>
      <c r="AD408" t="s">
        <v>2030</v>
      </c>
      <c r="AE408" t="s">
        <v>2031</v>
      </c>
      <c r="AG408">
        <v>90</v>
      </c>
      <c r="AH408" t="s">
        <v>2032</v>
      </c>
      <c r="AI408" t="s">
        <v>2033</v>
      </c>
      <c r="AJ408" t="s">
        <v>1582</v>
      </c>
      <c r="AL408" t="s">
        <v>85</v>
      </c>
      <c r="AM408">
        <f>SUM( 7/1 )</f>
        <v>7</v>
      </c>
    </row>
    <row r="409" spans="1:39" x14ac:dyDescent="0.25">
      <c r="A409">
        <v>45080161</v>
      </c>
      <c r="B409" t="s">
        <v>1848</v>
      </c>
      <c r="C409" s="4">
        <v>45080</v>
      </c>
      <c r="D409" s="5">
        <v>0.79166666666666663</v>
      </c>
      <c r="E409" t="s">
        <v>2008</v>
      </c>
      <c r="F409" t="s">
        <v>39</v>
      </c>
      <c r="H409" t="s">
        <v>40</v>
      </c>
      <c r="I409">
        <v>6300</v>
      </c>
      <c r="J409">
        <v>14</v>
      </c>
      <c r="K409" t="s">
        <v>1950</v>
      </c>
      <c r="L409">
        <v>3695</v>
      </c>
      <c r="M409" t="s">
        <v>1019</v>
      </c>
      <c r="N409">
        <v>95</v>
      </c>
      <c r="O409" t="s">
        <v>2009</v>
      </c>
      <c r="P409">
        <v>241.5</v>
      </c>
      <c r="Q409" t="s">
        <v>61</v>
      </c>
      <c r="R409" t="s">
        <v>147</v>
      </c>
      <c r="S409">
        <v>6.75</v>
      </c>
      <c r="T409">
        <v>6</v>
      </c>
      <c r="U409" t="s">
        <v>2034</v>
      </c>
      <c r="W409">
        <v>6.5</v>
      </c>
      <c r="X409">
        <v>5</v>
      </c>
      <c r="Y409">
        <v>11</v>
      </c>
      <c r="Z409">
        <v>8</v>
      </c>
      <c r="AA409">
        <v>162</v>
      </c>
      <c r="AD409" t="s">
        <v>2035</v>
      </c>
      <c r="AE409" t="s">
        <v>2036</v>
      </c>
      <c r="AG409">
        <v>89</v>
      </c>
      <c r="AH409" t="s">
        <v>2037</v>
      </c>
      <c r="AI409" t="s">
        <v>2038</v>
      </c>
      <c r="AJ409" t="s">
        <v>158</v>
      </c>
      <c r="AL409" t="s">
        <v>107</v>
      </c>
      <c r="AM409">
        <f>SUM( 5/2 )</f>
        <v>2.5</v>
      </c>
    </row>
    <row r="410" spans="1:39" x14ac:dyDescent="0.25">
      <c r="A410">
        <v>45080161</v>
      </c>
      <c r="B410" t="s">
        <v>1848</v>
      </c>
      <c r="C410" s="4">
        <v>45080</v>
      </c>
      <c r="D410" s="5">
        <v>0.79166666666666663</v>
      </c>
      <c r="E410" t="s">
        <v>2008</v>
      </c>
      <c r="F410" t="s">
        <v>39</v>
      </c>
      <c r="H410" t="s">
        <v>40</v>
      </c>
      <c r="I410">
        <v>6300</v>
      </c>
      <c r="J410">
        <v>14</v>
      </c>
      <c r="K410" t="s">
        <v>1950</v>
      </c>
      <c r="L410">
        <v>3695</v>
      </c>
      <c r="M410" t="s">
        <v>1019</v>
      </c>
      <c r="N410">
        <v>95</v>
      </c>
      <c r="O410" t="s">
        <v>2009</v>
      </c>
      <c r="P410">
        <v>241.5</v>
      </c>
      <c r="Q410" t="s">
        <v>53</v>
      </c>
      <c r="R410" t="s">
        <v>114</v>
      </c>
      <c r="S410">
        <v>8</v>
      </c>
      <c r="T410">
        <v>1</v>
      </c>
      <c r="U410" t="s">
        <v>2010</v>
      </c>
      <c r="W410">
        <v>16</v>
      </c>
      <c r="X410">
        <v>6</v>
      </c>
      <c r="Y410">
        <v>11</v>
      </c>
      <c r="Z410">
        <v>7</v>
      </c>
      <c r="AA410">
        <v>161</v>
      </c>
      <c r="AD410" t="s">
        <v>1859</v>
      </c>
      <c r="AE410" t="s">
        <v>2011</v>
      </c>
      <c r="AF410">
        <v>7</v>
      </c>
      <c r="AG410">
        <v>95</v>
      </c>
      <c r="AH410" t="s">
        <v>2012</v>
      </c>
      <c r="AI410" t="s">
        <v>2013</v>
      </c>
      <c r="AJ410" t="s">
        <v>2014</v>
      </c>
      <c r="AK410" t="s">
        <v>122</v>
      </c>
      <c r="AL410" t="s">
        <v>78</v>
      </c>
      <c r="AM410">
        <f>SUM( 10/1 )</f>
        <v>10</v>
      </c>
    </row>
    <row r="411" spans="1:39" x14ac:dyDescent="0.25">
      <c r="A411">
        <v>45080161</v>
      </c>
      <c r="B411" t="s">
        <v>1848</v>
      </c>
      <c r="C411" s="4">
        <v>45080</v>
      </c>
      <c r="D411" s="5">
        <v>0.79166666666666663</v>
      </c>
      <c r="E411" t="s">
        <v>2008</v>
      </c>
      <c r="F411" t="s">
        <v>39</v>
      </c>
      <c r="H411" t="s">
        <v>40</v>
      </c>
      <c r="I411">
        <v>6300</v>
      </c>
      <c r="J411">
        <v>14</v>
      </c>
      <c r="K411" t="s">
        <v>1950</v>
      </c>
      <c r="L411">
        <v>3695</v>
      </c>
      <c r="M411" t="s">
        <v>1019</v>
      </c>
      <c r="N411">
        <v>95</v>
      </c>
      <c r="O411" t="s">
        <v>2009</v>
      </c>
      <c r="P411">
        <v>241.5</v>
      </c>
      <c r="Q411" t="s">
        <v>46</v>
      </c>
      <c r="R411" t="s">
        <v>92</v>
      </c>
      <c r="S411">
        <v>19</v>
      </c>
      <c r="T411">
        <v>13</v>
      </c>
      <c r="U411" t="s">
        <v>2063</v>
      </c>
      <c r="W411">
        <v>18</v>
      </c>
      <c r="X411">
        <v>10</v>
      </c>
      <c r="Y411">
        <v>10</v>
      </c>
      <c r="Z411">
        <v>13</v>
      </c>
      <c r="AA411">
        <v>153</v>
      </c>
      <c r="AD411" t="s">
        <v>2064</v>
      </c>
      <c r="AE411" t="s">
        <v>1936</v>
      </c>
      <c r="AG411">
        <v>80</v>
      </c>
      <c r="AH411" t="s">
        <v>2065</v>
      </c>
      <c r="AI411" t="s">
        <v>2066</v>
      </c>
      <c r="AJ411" t="s">
        <v>2067</v>
      </c>
      <c r="AL411" t="s">
        <v>90</v>
      </c>
      <c r="AM411">
        <f>SUM( 12/1 )</f>
        <v>12</v>
      </c>
    </row>
    <row r="412" spans="1:39" x14ac:dyDescent="0.25">
      <c r="A412">
        <v>45080161</v>
      </c>
      <c r="B412" t="s">
        <v>1848</v>
      </c>
      <c r="C412" s="4">
        <v>45080</v>
      </c>
      <c r="D412" s="5">
        <v>0.79166666666666663</v>
      </c>
      <c r="E412" t="s">
        <v>2008</v>
      </c>
      <c r="F412" t="s">
        <v>39</v>
      </c>
      <c r="H412" t="s">
        <v>40</v>
      </c>
      <c r="I412">
        <v>6300</v>
      </c>
      <c r="J412">
        <v>14</v>
      </c>
      <c r="K412" t="s">
        <v>1950</v>
      </c>
      <c r="L412">
        <v>3695</v>
      </c>
      <c r="M412" t="s">
        <v>1019</v>
      </c>
      <c r="N412">
        <v>95</v>
      </c>
      <c r="O412" t="s">
        <v>2009</v>
      </c>
      <c r="P412">
        <v>241.5</v>
      </c>
      <c r="Q412" t="s">
        <v>91</v>
      </c>
      <c r="R412" t="s">
        <v>103</v>
      </c>
      <c r="S412">
        <v>21.5</v>
      </c>
      <c r="T412">
        <v>8</v>
      </c>
      <c r="U412" t="s">
        <v>2043</v>
      </c>
      <c r="W412">
        <v>22</v>
      </c>
      <c r="X412">
        <v>4</v>
      </c>
      <c r="Y412">
        <v>11</v>
      </c>
      <c r="Z412">
        <v>6</v>
      </c>
      <c r="AA412">
        <v>160</v>
      </c>
      <c r="AD412" t="s">
        <v>264</v>
      </c>
      <c r="AE412" t="s">
        <v>1932</v>
      </c>
      <c r="AG412">
        <v>92</v>
      </c>
      <c r="AH412" t="s">
        <v>2044</v>
      </c>
      <c r="AI412" t="s">
        <v>2045</v>
      </c>
      <c r="AJ412" t="s">
        <v>136</v>
      </c>
      <c r="AL412" t="s">
        <v>127</v>
      </c>
      <c r="AM412">
        <f>SUM( 16/1 )</f>
        <v>16</v>
      </c>
    </row>
    <row r="413" spans="1:39" x14ac:dyDescent="0.25">
      <c r="A413">
        <v>45080161</v>
      </c>
      <c r="B413" t="s">
        <v>1848</v>
      </c>
      <c r="C413" s="4">
        <v>45080</v>
      </c>
      <c r="D413" s="5">
        <v>0.79166666666666663</v>
      </c>
      <c r="E413" t="s">
        <v>2008</v>
      </c>
      <c r="F413" t="s">
        <v>39</v>
      </c>
      <c r="H413" t="s">
        <v>40</v>
      </c>
      <c r="I413">
        <v>6300</v>
      </c>
      <c r="J413">
        <v>14</v>
      </c>
      <c r="K413" t="s">
        <v>1950</v>
      </c>
      <c r="L413">
        <v>3695</v>
      </c>
      <c r="M413" t="s">
        <v>1019</v>
      </c>
      <c r="N413">
        <v>95</v>
      </c>
      <c r="O413" t="s">
        <v>2009</v>
      </c>
      <c r="P413">
        <v>241.5</v>
      </c>
      <c r="Q413" t="s">
        <v>86</v>
      </c>
      <c r="R413" t="s">
        <v>135</v>
      </c>
      <c r="S413">
        <v>21.65</v>
      </c>
      <c r="T413">
        <v>7</v>
      </c>
      <c r="U413" t="s">
        <v>2039</v>
      </c>
      <c r="W413">
        <v>4</v>
      </c>
      <c r="X413">
        <v>6</v>
      </c>
      <c r="Y413">
        <v>11</v>
      </c>
      <c r="Z413">
        <v>6</v>
      </c>
      <c r="AA413">
        <v>160</v>
      </c>
      <c r="AB413" t="s">
        <v>42</v>
      </c>
      <c r="AD413" t="s">
        <v>2040</v>
      </c>
      <c r="AE413" t="s">
        <v>1913</v>
      </c>
      <c r="AG413">
        <v>87</v>
      </c>
      <c r="AH413" t="s">
        <v>2041</v>
      </c>
      <c r="AI413" t="s">
        <v>2042</v>
      </c>
      <c r="AJ413" t="s">
        <v>91</v>
      </c>
      <c r="AL413" t="s">
        <v>119</v>
      </c>
      <c r="AM413">
        <f>SUM( 4/1 )</f>
        <v>4</v>
      </c>
    </row>
    <row r="414" spans="1:39" x14ac:dyDescent="0.25">
      <c r="A414">
        <v>45080161</v>
      </c>
      <c r="B414" t="s">
        <v>1848</v>
      </c>
      <c r="C414" s="4">
        <v>45080</v>
      </c>
      <c r="D414" s="5">
        <v>0.79166666666666663</v>
      </c>
      <c r="E414" t="s">
        <v>2008</v>
      </c>
      <c r="F414" t="s">
        <v>39</v>
      </c>
      <c r="H414" t="s">
        <v>40</v>
      </c>
      <c r="I414">
        <v>6300</v>
      </c>
      <c r="J414">
        <v>14</v>
      </c>
      <c r="K414" t="s">
        <v>1950</v>
      </c>
      <c r="L414">
        <v>3695</v>
      </c>
      <c r="M414" t="s">
        <v>1019</v>
      </c>
      <c r="N414">
        <v>95</v>
      </c>
      <c r="O414" t="s">
        <v>2009</v>
      </c>
      <c r="P414">
        <v>241.5</v>
      </c>
      <c r="Q414" t="s">
        <v>125</v>
      </c>
      <c r="R414" t="s">
        <v>131</v>
      </c>
      <c r="S414">
        <v>26.4</v>
      </c>
      <c r="T414">
        <v>4</v>
      </c>
      <c r="U414" t="s">
        <v>2025</v>
      </c>
      <c r="W414">
        <v>80</v>
      </c>
      <c r="X414">
        <v>5</v>
      </c>
      <c r="Y414">
        <v>11</v>
      </c>
      <c r="Z414">
        <v>3</v>
      </c>
      <c r="AA414">
        <v>157</v>
      </c>
      <c r="AD414" t="s">
        <v>1579</v>
      </c>
      <c r="AE414" t="s">
        <v>1954</v>
      </c>
      <c r="AF414">
        <v>7</v>
      </c>
      <c r="AG414">
        <v>91</v>
      </c>
      <c r="AH414" t="s">
        <v>2026</v>
      </c>
      <c r="AI414" t="s">
        <v>2027</v>
      </c>
      <c r="AJ414" t="s">
        <v>2028</v>
      </c>
      <c r="AL414" t="s">
        <v>76</v>
      </c>
      <c r="AM414">
        <f>SUM( 25/1 )</f>
        <v>25</v>
      </c>
    </row>
    <row r="415" spans="1:39" x14ac:dyDescent="0.25">
      <c r="A415">
        <v>45080161</v>
      </c>
      <c r="B415" t="s">
        <v>1848</v>
      </c>
      <c r="C415" s="4">
        <v>45080</v>
      </c>
      <c r="D415" s="5">
        <v>0.79166666666666663</v>
      </c>
      <c r="E415" t="s">
        <v>2008</v>
      </c>
      <c r="F415" t="s">
        <v>39</v>
      </c>
      <c r="H415" t="s">
        <v>40</v>
      </c>
      <c r="I415">
        <v>6300</v>
      </c>
      <c r="J415">
        <v>14</v>
      </c>
      <c r="K415" t="s">
        <v>1950</v>
      </c>
      <c r="L415">
        <v>3695</v>
      </c>
      <c r="M415" t="s">
        <v>1019</v>
      </c>
      <c r="N415">
        <v>95</v>
      </c>
      <c r="O415" t="s">
        <v>2009</v>
      </c>
      <c r="P415">
        <v>241.5</v>
      </c>
      <c r="Q415" t="s">
        <v>92</v>
      </c>
      <c r="R415" t="s">
        <v>116</v>
      </c>
      <c r="S415">
        <v>27.15</v>
      </c>
      <c r="T415">
        <v>14</v>
      </c>
      <c r="U415" t="s">
        <v>2068</v>
      </c>
      <c r="W415">
        <v>25</v>
      </c>
      <c r="X415">
        <v>7</v>
      </c>
      <c r="Y415">
        <v>10</v>
      </c>
      <c r="Z415">
        <v>13</v>
      </c>
      <c r="AA415">
        <v>153</v>
      </c>
      <c r="AC415" t="s">
        <v>141</v>
      </c>
      <c r="AD415" t="s">
        <v>1912</v>
      </c>
      <c r="AE415" t="s">
        <v>1854</v>
      </c>
      <c r="AG415">
        <v>80</v>
      </c>
      <c r="AH415" t="s">
        <v>2069</v>
      </c>
      <c r="AI415" t="s">
        <v>2070</v>
      </c>
      <c r="AJ415" t="s">
        <v>136</v>
      </c>
      <c r="AL415" t="s">
        <v>52</v>
      </c>
      <c r="AM415">
        <f>SUM( 50/1 )</f>
        <v>50</v>
      </c>
    </row>
    <row r="416" spans="1:39" x14ac:dyDescent="0.25">
      <c r="A416">
        <v>45080161</v>
      </c>
      <c r="B416" t="s">
        <v>1848</v>
      </c>
      <c r="C416" s="4">
        <v>45080</v>
      </c>
      <c r="D416" s="5">
        <v>0.79166666666666663</v>
      </c>
      <c r="E416" t="s">
        <v>2008</v>
      </c>
      <c r="F416" t="s">
        <v>39</v>
      </c>
      <c r="H416" t="s">
        <v>40</v>
      </c>
      <c r="I416">
        <v>6300</v>
      </c>
      <c r="J416">
        <v>14</v>
      </c>
      <c r="K416" t="s">
        <v>1950</v>
      </c>
      <c r="L416">
        <v>3695</v>
      </c>
      <c r="M416" t="s">
        <v>1019</v>
      </c>
      <c r="N416">
        <v>95</v>
      </c>
      <c r="O416" t="s">
        <v>2009</v>
      </c>
      <c r="P416">
        <v>241.5</v>
      </c>
      <c r="Q416" t="s">
        <v>51</v>
      </c>
      <c r="R416" t="s">
        <v>54</v>
      </c>
      <c r="S416">
        <v>28.9</v>
      </c>
      <c r="T416">
        <v>11</v>
      </c>
      <c r="U416" t="s">
        <v>2054</v>
      </c>
      <c r="W416">
        <v>6.5</v>
      </c>
      <c r="X416">
        <v>6</v>
      </c>
      <c r="Y416">
        <v>10</v>
      </c>
      <c r="Z416">
        <v>9</v>
      </c>
      <c r="AA416">
        <v>149</v>
      </c>
      <c r="AD416" t="s">
        <v>1870</v>
      </c>
      <c r="AE416" t="s">
        <v>1871</v>
      </c>
      <c r="AF416">
        <v>5</v>
      </c>
      <c r="AG416">
        <v>81</v>
      </c>
      <c r="AH416" t="s">
        <v>2055</v>
      </c>
      <c r="AI416" t="s">
        <v>2056</v>
      </c>
      <c r="AJ416" t="s">
        <v>2057</v>
      </c>
      <c r="AL416" t="s">
        <v>119</v>
      </c>
      <c r="AM416">
        <f>SUM( 4/1 )</f>
        <v>4</v>
      </c>
    </row>
    <row r="417" spans="1:39" x14ac:dyDescent="0.25">
      <c r="A417">
        <v>45080161</v>
      </c>
      <c r="B417" t="s">
        <v>1848</v>
      </c>
      <c r="C417" s="4">
        <v>45080</v>
      </c>
      <c r="D417" s="5">
        <v>0.79166666666666663</v>
      </c>
      <c r="E417" t="s">
        <v>2008</v>
      </c>
      <c r="F417" t="s">
        <v>39</v>
      </c>
      <c r="H417" t="s">
        <v>40</v>
      </c>
      <c r="I417">
        <v>6300</v>
      </c>
      <c r="J417">
        <v>14</v>
      </c>
      <c r="K417" t="s">
        <v>1950</v>
      </c>
      <c r="L417">
        <v>3695</v>
      </c>
      <c r="M417" t="s">
        <v>1019</v>
      </c>
      <c r="N417">
        <v>95</v>
      </c>
      <c r="O417" t="s">
        <v>2009</v>
      </c>
      <c r="P417">
        <v>241.5</v>
      </c>
      <c r="Q417" t="s">
        <v>161</v>
      </c>
      <c r="R417" t="s">
        <v>161</v>
      </c>
      <c r="S417">
        <v>41.9</v>
      </c>
      <c r="T417">
        <v>2</v>
      </c>
      <c r="U417" t="s">
        <v>2015</v>
      </c>
      <c r="W417">
        <v>18</v>
      </c>
      <c r="X417">
        <v>8</v>
      </c>
      <c r="Y417">
        <v>11</v>
      </c>
      <c r="Z417">
        <v>8</v>
      </c>
      <c r="AA417">
        <v>162</v>
      </c>
      <c r="AC417" t="s">
        <v>141</v>
      </c>
      <c r="AD417" t="s">
        <v>2016</v>
      </c>
      <c r="AE417" t="s">
        <v>1899</v>
      </c>
      <c r="AF417">
        <v>5</v>
      </c>
      <c r="AG417">
        <v>94</v>
      </c>
      <c r="AH417" t="s">
        <v>2017</v>
      </c>
      <c r="AI417" t="s">
        <v>2018</v>
      </c>
      <c r="AJ417" t="s">
        <v>728</v>
      </c>
      <c r="AK417" t="s">
        <v>44</v>
      </c>
      <c r="AL417" t="s">
        <v>112</v>
      </c>
      <c r="AM417">
        <f>SUM( 14/1 )</f>
        <v>14</v>
      </c>
    </row>
    <row r="418" spans="1:39" x14ac:dyDescent="0.25">
      <c r="A418">
        <v>45080161</v>
      </c>
      <c r="B418" t="s">
        <v>1848</v>
      </c>
      <c r="C418" s="4">
        <v>45080</v>
      </c>
      <c r="D418" s="5">
        <v>0.79166666666666663</v>
      </c>
      <c r="E418" t="s">
        <v>2008</v>
      </c>
      <c r="F418" t="s">
        <v>39</v>
      </c>
      <c r="H418" t="s">
        <v>40</v>
      </c>
      <c r="I418">
        <v>6300</v>
      </c>
      <c r="J418">
        <v>14</v>
      </c>
      <c r="K418" t="s">
        <v>1950</v>
      </c>
      <c r="L418">
        <v>3695</v>
      </c>
      <c r="M418" t="s">
        <v>1019</v>
      </c>
      <c r="N418">
        <v>95</v>
      </c>
      <c r="O418" t="s">
        <v>2009</v>
      </c>
      <c r="P418">
        <v>241.5</v>
      </c>
      <c r="Q418" t="s">
        <v>69</v>
      </c>
      <c r="T418">
        <v>12</v>
      </c>
      <c r="U418" t="s">
        <v>2058</v>
      </c>
      <c r="W418">
        <v>16</v>
      </c>
      <c r="X418">
        <v>5</v>
      </c>
      <c r="Y418">
        <v>10</v>
      </c>
      <c r="Z418">
        <v>8</v>
      </c>
      <c r="AA418">
        <v>148</v>
      </c>
      <c r="AC418" t="s">
        <v>98</v>
      </c>
      <c r="AD418" t="s">
        <v>2059</v>
      </c>
      <c r="AE418" t="s">
        <v>2060</v>
      </c>
      <c r="AF418">
        <v>5</v>
      </c>
      <c r="AG418">
        <v>80</v>
      </c>
      <c r="AH418" t="s">
        <v>2061</v>
      </c>
      <c r="AI418" t="s">
        <v>2062</v>
      </c>
      <c r="AJ418" t="s">
        <v>91</v>
      </c>
      <c r="AL418" t="s">
        <v>76</v>
      </c>
      <c r="AM418">
        <f>SUM( 25/1 )</f>
        <v>25</v>
      </c>
    </row>
    <row r="419" spans="1:39" x14ac:dyDescent="0.25">
      <c r="A419">
        <v>45080162</v>
      </c>
      <c r="B419" t="s">
        <v>1848</v>
      </c>
      <c r="C419" s="4">
        <v>45080</v>
      </c>
      <c r="D419" s="5">
        <v>0.8125</v>
      </c>
      <c r="E419" t="s">
        <v>2071</v>
      </c>
      <c r="F419" t="s">
        <v>39</v>
      </c>
      <c r="H419" t="s">
        <v>40</v>
      </c>
      <c r="I419">
        <v>6300</v>
      </c>
      <c r="J419">
        <v>14</v>
      </c>
      <c r="K419" t="s">
        <v>2072</v>
      </c>
      <c r="L419">
        <v>4740</v>
      </c>
      <c r="M419" t="s">
        <v>1019</v>
      </c>
      <c r="O419" t="s">
        <v>2073</v>
      </c>
      <c r="P419">
        <v>310.7</v>
      </c>
      <c r="Q419" t="s">
        <v>41</v>
      </c>
      <c r="S419">
        <v>0</v>
      </c>
      <c r="T419">
        <v>8</v>
      </c>
      <c r="U419" t="s">
        <v>2105</v>
      </c>
      <c r="W419">
        <v>6.5</v>
      </c>
      <c r="X419">
        <v>5</v>
      </c>
      <c r="Y419">
        <v>11</v>
      </c>
      <c r="Z419">
        <v>12</v>
      </c>
      <c r="AA419">
        <v>166</v>
      </c>
      <c r="AD419" t="s">
        <v>1870</v>
      </c>
      <c r="AE419" t="s">
        <v>1918</v>
      </c>
      <c r="AH419" t="s">
        <v>2106</v>
      </c>
      <c r="AI419" t="s">
        <v>2107</v>
      </c>
      <c r="AJ419" t="s">
        <v>108</v>
      </c>
      <c r="AL419" t="s">
        <v>85</v>
      </c>
      <c r="AM419">
        <f>SUM( 7/1 )</f>
        <v>7</v>
      </c>
    </row>
    <row r="420" spans="1:39" x14ac:dyDescent="0.25">
      <c r="A420">
        <v>45080162</v>
      </c>
      <c r="B420" t="s">
        <v>1848</v>
      </c>
      <c r="C420" s="4">
        <v>45080</v>
      </c>
      <c r="D420" s="5">
        <v>0.8125</v>
      </c>
      <c r="E420" t="s">
        <v>2071</v>
      </c>
      <c r="F420" t="s">
        <v>39</v>
      </c>
      <c r="H420" t="s">
        <v>40</v>
      </c>
      <c r="I420">
        <v>6300</v>
      </c>
      <c r="J420">
        <v>14</v>
      </c>
      <c r="K420" t="s">
        <v>2072</v>
      </c>
      <c r="L420">
        <v>4740</v>
      </c>
      <c r="M420" t="s">
        <v>1019</v>
      </c>
      <c r="O420" t="s">
        <v>2073</v>
      </c>
      <c r="P420">
        <v>310.7</v>
      </c>
      <c r="Q420" t="s">
        <v>60</v>
      </c>
      <c r="R420" t="s">
        <v>92</v>
      </c>
      <c r="S420">
        <v>11</v>
      </c>
      <c r="T420">
        <v>10</v>
      </c>
      <c r="U420" t="s">
        <v>2113</v>
      </c>
      <c r="W420">
        <v>33</v>
      </c>
      <c r="X420">
        <v>5</v>
      </c>
      <c r="Y420">
        <v>10</v>
      </c>
      <c r="Z420">
        <v>12</v>
      </c>
      <c r="AA420">
        <v>152</v>
      </c>
      <c r="AD420" t="s">
        <v>2114</v>
      </c>
      <c r="AE420" t="s">
        <v>2115</v>
      </c>
      <c r="AF420">
        <v>7</v>
      </c>
      <c r="AH420" t="s">
        <v>2116</v>
      </c>
      <c r="AI420" t="s">
        <v>2117</v>
      </c>
      <c r="AJ420" t="s">
        <v>91</v>
      </c>
      <c r="AL420" t="s">
        <v>78</v>
      </c>
      <c r="AM420">
        <f>SUM( 10/1 )</f>
        <v>10</v>
      </c>
    </row>
    <row r="421" spans="1:39" x14ac:dyDescent="0.25">
      <c r="A421">
        <v>45080162</v>
      </c>
      <c r="B421" t="s">
        <v>1848</v>
      </c>
      <c r="C421" s="4">
        <v>45080</v>
      </c>
      <c r="D421" s="5">
        <v>0.8125</v>
      </c>
      <c r="E421" t="s">
        <v>2071</v>
      </c>
      <c r="F421" t="s">
        <v>39</v>
      </c>
      <c r="H421" t="s">
        <v>40</v>
      </c>
      <c r="I421">
        <v>6300</v>
      </c>
      <c r="J421">
        <v>14</v>
      </c>
      <c r="K421" t="s">
        <v>2072</v>
      </c>
      <c r="L421">
        <v>4740</v>
      </c>
      <c r="M421" t="s">
        <v>1019</v>
      </c>
      <c r="O421" t="s">
        <v>2073</v>
      </c>
      <c r="P421">
        <v>310.7</v>
      </c>
      <c r="Q421" t="s">
        <v>56</v>
      </c>
      <c r="R421" t="s">
        <v>103</v>
      </c>
      <c r="S421">
        <v>13.5</v>
      </c>
      <c r="T421">
        <v>4</v>
      </c>
      <c r="U421" t="s">
        <v>2088</v>
      </c>
      <c r="W421">
        <v>6.5</v>
      </c>
      <c r="X421">
        <v>5</v>
      </c>
      <c r="Y421">
        <v>11</v>
      </c>
      <c r="Z421">
        <v>5</v>
      </c>
      <c r="AA421">
        <v>159</v>
      </c>
      <c r="AD421" t="s">
        <v>63</v>
      </c>
      <c r="AE421" t="s">
        <v>2089</v>
      </c>
      <c r="AF421">
        <v>7</v>
      </c>
      <c r="AG421">
        <v>97</v>
      </c>
      <c r="AH421" t="s">
        <v>2090</v>
      </c>
      <c r="AI421" t="s">
        <v>2091</v>
      </c>
      <c r="AJ421" t="s">
        <v>128</v>
      </c>
      <c r="AL421" t="s">
        <v>90</v>
      </c>
      <c r="AM421">
        <f>SUM( 12/1 )</f>
        <v>12</v>
      </c>
    </row>
    <row r="422" spans="1:39" x14ac:dyDescent="0.25">
      <c r="A422">
        <v>45080162</v>
      </c>
      <c r="B422" t="s">
        <v>1848</v>
      </c>
      <c r="C422" s="4">
        <v>45080</v>
      </c>
      <c r="D422" s="5">
        <v>0.8125</v>
      </c>
      <c r="E422" t="s">
        <v>2071</v>
      </c>
      <c r="F422" t="s">
        <v>39</v>
      </c>
      <c r="H422" t="s">
        <v>40</v>
      </c>
      <c r="I422">
        <v>6300</v>
      </c>
      <c r="J422">
        <v>14</v>
      </c>
      <c r="K422" t="s">
        <v>2072</v>
      </c>
      <c r="L422">
        <v>4740</v>
      </c>
      <c r="M422" t="s">
        <v>1019</v>
      </c>
      <c r="O422" t="s">
        <v>2073</v>
      </c>
      <c r="P422">
        <v>310.7</v>
      </c>
      <c r="Q422" t="s">
        <v>50</v>
      </c>
      <c r="R422" t="s">
        <v>103</v>
      </c>
      <c r="S422">
        <v>16</v>
      </c>
      <c r="T422">
        <v>2</v>
      </c>
      <c r="U422" t="s">
        <v>2080</v>
      </c>
      <c r="W422">
        <v>7</v>
      </c>
      <c r="X422">
        <v>6</v>
      </c>
      <c r="Y422">
        <v>11</v>
      </c>
      <c r="Z422">
        <v>5</v>
      </c>
      <c r="AA422">
        <v>159</v>
      </c>
      <c r="AC422" t="s">
        <v>115</v>
      </c>
      <c r="AD422" t="s">
        <v>2081</v>
      </c>
      <c r="AE422" t="s">
        <v>1980</v>
      </c>
      <c r="AF422">
        <v>7</v>
      </c>
      <c r="AG422">
        <v>95</v>
      </c>
      <c r="AH422" t="s">
        <v>2082</v>
      </c>
      <c r="AI422" t="s">
        <v>2083</v>
      </c>
      <c r="AJ422" t="s">
        <v>102</v>
      </c>
      <c r="AL422" t="s">
        <v>107</v>
      </c>
      <c r="AM422">
        <f>SUM( 5/2 )</f>
        <v>2.5</v>
      </c>
    </row>
    <row r="423" spans="1:39" x14ac:dyDescent="0.25">
      <c r="A423">
        <v>45080162</v>
      </c>
      <c r="B423" t="s">
        <v>1848</v>
      </c>
      <c r="C423" s="4">
        <v>45080</v>
      </c>
      <c r="D423" s="5">
        <v>0.8125</v>
      </c>
      <c r="E423" t="s">
        <v>2071</v>
      </c>
      <c r="F423" t="s">
        <v>39</v>
      </c>
      <c r="H423" t="s">
        <v>40</v>
      </c>
      <c r="I423">
        <v>6300</v>
      </c>
      <c r="J423">
        <v>14</v>
      </c>
      <c r="K423" t="s">
        <v>2072</v>
      </c>
      <c r="L423">
        <v>4740</v>
      </c>
      <c r="M423" t="s">
        <v>1019</v>
      </c>
      <c r="O423" t="s">
        <v>2073</v>
      </c>
      <c r="P423">
        <v>310.7</v>
      </c>
      <c r="Q423" t="s">
        <v>61</v>
      </c>
      <c r="R423" t="s">
        <v>105</v>
      </c>
      <c r="S423">
        <v>24.5</v>
      </c>
      <c r="T423">
        <v>5</v>
      </c>
      <c r="U423" t="s">
        <v>2092</v>
      </c>
      <c r="W423">
        <v>40</v>
      </c>
      <c r="X423">
        <v>7</v>
      </c>
      <c r="Y423">
        <v>11</v>
      </c>
      <c r="Z423">
        <v>12</v>
      </c>
      <c r="AA423">
        <v>166</v>
      </c>
      <c r="AD423" t="s">
        <v>2093</v>
      </c>
      <c r="AE423" t="s">
        <v>2094</v>
      </c>
      <c r="AH423" t="s">
        <v>2095</v>
      </c>
      <c r="AI423" t="s">
        <v>2096</v>
      </c>
      <c r="AJ423" t="s">
        <v>2097</v>
      </c>
      <c r="AL423" t="s">
        <v>49</v>
      </c>
      <c r="AM423">
        <f>SUM( 33/1 )</f>
        <v>33</v>
      </c>
    </row>
    <row r="424" spans="1:39" x14ac:dyDescent="0.25">
      <c r="A424">
        <v>45080162</v>
      </c>
      <c r="B424" t="s">
        <v>1848</v>
      </c>
      <c r="C424" s="4">
        <v>45080</v>
      </c>
      <c r="D424" s="5">
        <v>0.8125</v>
      </c>
      <c r="E424" t="s">
        <v>2071</v>
      </c>
      <c r="F424" t="s">
        <v>39</v>
      </c>
      <c r="H424" t="s">
        <v>40</v>
      </c>
      <c r="I424">
        <v>6300</v>
      </c>
      <c r="J424">
        <v>14</v>
      </c>
      <c r="K424" t="s">
        <v>2072</v>
      </c>
      <c r="L424">
        <v>4740</v>
      </c>
      <c r="M424" t="s">
        <v>1019</v>
      </c>
      <c r="O424" t="s">
        <v>2073</v>
      </c>
      <c r="P424">
        <v>310.7</v>
      </c>
      <c r="Q424" t="s">
        <v>53</v>
      </c>
      <c r="R424" t="s">
        <v>125</v>
      </c>
      <c r="S424">
        <v>34.5</v>
      </c>
      <c r="T424">
        <v>9</v>
      </c>
      <c r="U424" t="s">
        <v>2108</v>
      </c>
      <c r="W424">
        <v>11</v>
      </c>
      <c r="X424">
        <v>4</v>
      </c>
      <c r="Y424">
        <v>10</v>
      </c>
      <c r="Z424">
        <v>13</v>
      </c>
      <c r="AA424">
        <v>153</v>
      </c>
      <c r="AD424" t="s">
        <v>2109</v>
      </c>
      <c r="AE424" t="s">
        <v>2110</v>
      </c>
      <c r="AF424">
        <v>7</v>
      </c>
      <c r="AH424" t="s">
        <v>2111</v>
      </c>
      <c r="AI424" t="s">
        <v>2112</v>
      </c>
      <c r="AJ424" t="s">
        <v>128</v>
      </c>
      <c r="AL424" t="s">
        <v>74</v>
      </c>
      <c r="AM424">
        <f>SUM( 8/1 )</f>
        <v>8</v>
      </c>
    </row>
    <row r="425" spans="1:39" x14ac:dyDescent="0.25">
      <c r="A425">
        <v>45080162</v>
      </c>
      <c r="B425" t="s">
        <v>1848</v>
      </c>
      <c r="C425" s="4">
        <v>45080</v>
      </c>
      <c r="D425" s="5">
        <v>0.8125</v>
      </c>
      <c r="E425" t="s">
        <v>2071</v>
      </c>
      <c r="F425" t="s">
        <v>39</v>
      </c>
      <c r="H425" t="s">
        <v>40</v>
      </c>
      <c r="I425">
        <v>6300</v>
      </c>
      <c r="J425">
        <v>14</v>
      </c>
      <c r="K425" t="s">
        <v>2072</v>
      </c>
      <c r="L425">
        <v>4740</v>
      </c>
      <c r="M425" t="s">
        <v>1019</v>
      </c>
      <c r="O425" t="s">
        <v>2073</v>
      </c>
      <c r="P425">
        <v>310.7</v>
      </c>
      <c r="Q425" t="s">
        <v>46</v>
      </c>
      <c r="R425" t="s">
        <v>92</v>
      </c>
      <c r="S425">
        <v>45.5</v>
      </c>
      <c r="T425">
        <v>13</v>
      </c>
      <c r="U425" t="s">
        <v>2122</v>
      </c>
      <c r="W425">
        <v>80</v>
      </c>
      <c r="X425">
        <v>5</v>
      </c>
      <c r="Y425">
        <v>10</v>
      </c>
      <c r="Z425">
        <v>12</v>
      </c>
      <c r="AA425">
        <v>152</v>
      </c>
      <c r="AD425" t="s">
        <v>63</v>
      </c>
      <c r="AE425" t="s">
        <v>2123</v>
      </c>
      <c r="AF425">
        <v>7</v>
      </c>
      <c r="AH425" t="s">
        <v>2124</v>
      </c>
      <c r="AI425" t="s">
        <v>2125</v>
      </c>
      <c r="AJ425" t="s">
        <v>128</v>
      </c>
      <c r="AL425" t="s">
        <v>52</v>
      </c>
      <c r="AM425">
        <f>SUM( 50/1 )</f>
        <v>50</v>
      </c>
    </row>
    <row r="426" spans="1:39" x14ac:dyDescent="0.25">
      <c r="A426">
        <v>45080162</v>
      </c>
      <c r="B426" t="s">
        <v>1848</v>
      </c>
      <c r="C426" s="4">
        <v>45080</v>
      </c>
      <c r="D426" s="5">
        <v>0.8125</v>
      </c>
      <c r="E426" t="s">
        <v>2071</v>
      </c>
      <c r="F426" t="s">
        <v>39</v>
      </c>
      <c r="H426" t="s">
        <v>40</v>
      </c>
      <c r="I426">
        <v>6300</v>
      </c>
      <c r="J426">
        <v>14</v>
      </c>
      <c r="K426" t="s">
        <v>2072</v>
      </c>
      <c r="L426">
        <v>4740</v>
      </c>
      <c r="M426" t="s">
        <v>1019</v>
      </c>
      <c r="O426" t="s">
        <v>2073</v>
      </c>
      <c r="P426">
        <v>310.7</v>
      </c>
      <c r="Q426" t="s">
        <v>91</v>
      </c>
      <c r="R426" t="s">
        <v>135</v>
      </c>
      <c r="S426">
        <v>45.65</v>
      </c>
      <c r="T426">
        <v>12</v>
      </c>
      <c r="U426" t="s">
        <v>2118</v>
      </c>
      <c r="W426">
        <v>2.75</v>
      </c>
      <c r="X426">
        <v>6</v>
      </c>
      <c r="Y426">
        <v>11</v>
      </c>
      <c r="Z426">
        <v>5</v>
      </c>
      <c r="AA426">
        <v>159</v>
      </c>
      <c r="AB426" t="s">
        <v>66</v>
      </c>
      <c r="AC426" t="s">
        <v>62</v>
      </c>
      <c r="AD426" t="s">
        <v>2064</v>
      </c>
      <c r="AE426" t="s">
        <v>2119</v>
      </c>
      <c r="AG426">
        <v>92</v>
      </c>
      <c r="AH426" t="s">
        <v>2120</v>
      </c>
      <c r="AI426" t="s">
        <v>2121</v>
      </c>
      <c r="AJ426" t="s">
        <v>91</v>
      </c>
      <c r="AL426" t="s">
        <v>78</v>
      </c>
      <c r="AM426">
        <f>SUM( 10/1 )</f>
        <v>10</v>
      </c>
    </row>
    <row r="427" spans="1:39" x14ac:dyDescent="0.25">
      <c r="A427">
        <v>45080162</v>
      </c>
      <c r="B427" t="s">
        <v>1848</v>
      </c>
      <c r="C427" s="4">
        <v>45080</v>
      </c>
      <c r="D427" s="5">
        <v>0.8125</v>
      </c>
      <c r="E427" t="s">
        <v>2071</v>
      </c>
      <c r="F427" t="s">
        <v>39</v>
      </c>
      <c r="H427" t="s">
        <v>40</v>
      </c>
      <c r="I427">
        <v>6300</v>
      </c>
      <c r="J427">
        <v>14</v>
      </c>
      <c r="K427" t="s">
        <v>2072</v>
      </c>
      <c r="L427">
        <v>4740</v>
      </c>
      <c r="M427" t="s">
        <v>1019</v>
      </c>
      <c r="O427" t="s">
        <v>2073</v>
      </c>
      <c r="P427">
        <v>310.7</v>
      </c>
      <c r="Q427" t="s">
        <v>86</v>
      </c>
      <c r="R427" t="s">
        <v>60</v>
      </c>
      <c r="S427">
        <v>47.65</v>
      </c>
      <c r="T427">
        <v>7</v>
      </c>
      <c r="U427" t="s">
        <v>2102</v>
      </c>
      <c r="W427">
        <v>33</v>
      </c>
      <c r="X427">
        <v>7</v>
      </c>
      <c r="Y427">
        <v>11</v>
      </c>
      <c r="Z427">
        <v>12</v>
      </c>
      <c r="AA427">
        <v>166</v>
      </c>
      <c r="AD427" t="s">
        <v>1781</v>
      </c>
      <c r="AE427" t="s">
        <v>1904</v>
      </c>
      <c r="AH427" t="s">
        <v>2103</v>
      </c>
      <c r="AI427" t="s">
        <v>2104</v>
      </c>
      <c r="AJ427" t="s">
        <v>1615</v>
      </c>
      <c r="AL427" t="s">
        <v>52</v>
      </c>
      <c r="AM427">
        <f>SUM( 50/1 )</f>
        <v>50</v>
      </c>
    </row>
    <row r="428" spans="1:39" x14ac:dyDescent="0.25">
      <c r="A428">
        <v>45080162</v>
      </c>
      <c r="B428" t="s">
        <v>1848</v>
      </c>
      <c r="C428" s="4">
        <v>45080</v>
      </c>
      <c r="D428" s="5">
        <v>0.8125</v>
      </c>
      <c r="E428" t="s">
        <v>2071</v>
      </c>
      <c r="F428" t="s">
        <v>39</v>
      </c>
      <c r="H428" t="s">
        <v>40</v>
      </c>
      <c r="I428">
        <v>6300</v>
      </c>
      <c r="J428">
        <v>14</v>
      </c>
      <c r="K428" t="s">
        <v>2072</v>
      </c>
      <c r="L428">
        <v>4740</v>
      </c>
      <c r="M428" t="s">
        <v>1019</v>
      </c>
      <c r="O428" t="s">
        <v>2073</v>
      </c>
      <c r="P428">
        <v>310.7</v>
      </c>
      <c r="Q428" t="s">
        <v>125</v>
      </c>
      <c r="R428" t="s">
        <v>161</v>
      </c>
      <c r="S428">
        <v>60.65</v>
      </c>
      <c r="T428">
        <v>6</v>
      </c>
      <c r="U428" t="s">
        <v>2098</v>
      </c>
      <c r="W428">
        <v>20</v>
      </c>
      <c r="X428">
        <v>5</v>
      </c>
      <c r="Y428">
        <v>11</v>
      </c>
      <c r="Z428">
        <v>12</v>
      </c>
      <c r="AA428">
        <v>166</v>
      </c>
      <c r="AD428" t="s">
        <v>2099</v>
      </c>
      <c r="AE428" t="s">
        <v>1854</v>
      </c>
      <c r="AG428">
        <v>102</v>
      </c>
      <c r="AH428" t="s">
        <v>2100</v>
      </c>
      <c r="AI428" t="s">
        <v>2101</v>
      </c>
      <c r="AJ428" t="s">
        <v>96</v>
      </c>
      <c r="AL428" t="s">
        <v>78</v>
      </c>
      <c r="AM428">
        <f>SUM( 10/1 )</f>
        <v>10</v>
      </c>
    </row>
    <row r="429" spans="1:39" x14ac:dyDescent="0.25">
      <c r="A429">
        <v>45080162</v>
      </c>
      <c r="B429" t="s">
        <v>1848</v>
      </c>
      <c r="C429" s="4">
        <v>45080</v>
      </c>
      <c r="D429" s="5">
        <v>0.8125</v>
      </c>
      <c r="E429" t="s">
        <v>2071</v>
      </c>
      <c r="F429" t="s">
        <v>39</v>
      </c>
      <c r="H429" t="s">
        <v>40</v>
      </c>
      <c r="I429">
        <v>6300</v>
      </c>
      <c r="J429">
        <v>14</v>
      </c>
      <c r="K429" t="s">
        <v>2072</v>
      </c>
      <c r="L429">
        <v>4740</v>
      </c>
      <c r="M429" t="s">
        <v>1019</v>
      </c>
      <c r="O429" t="s">
        <v>2073</v>
      </c>
      <c r="P429">
        <v>310.7</v>
      </c>
      <c r="Q429" t="s">
        <v>92</v>
      </c>
      <c r="R429" t="s">
        <v>120</v>
      </c>
      <c r="S429">
        <v>60.85</v>
      </c>
      <c r="T429">
        <v>3</v>
      </c>
      <c r="U429" t="s">
        <v>2084</v>
      </c>
      <c r="W429">
        <v>1.75</v>
      </c>
      <c r="X429">
        <v>5</v>
      </c>
      <c r="Y429">
        <v>11</v>
      </c>
      <c r="Z429">
        <v>12</v>
      </c>
      <c r="AA429">
        <v>166</v>
      </c>
      <c r="AB429" t="s">
        <v>42</v>
      </c>
      <c r="AD429" t="s">
        <v>1678</v>
      </c>
      <c r="AE429" t="s">
        <v>2031</v>
      </c>
      <c r="AH429" t="s">
        <v>2085</v>
      </c>
      <c r="AI429" t="s">
        <v>2086</v>
      </c>
      <c r="AJ429" t="s">
        <v>2087</v>
      </c>
      <c r="AL429" t="s">
        <v>1393</v>
      </c>
      <c r="AM429">
        <f>SUM( 15/8 )</f>
        <v>1.875</v>
      </c>
    </row>
    <row r="430" spans="1:39" x14ac:dyDescent="0.25">
      <c r="A430">
        <v>45080162</v>
      </c>
      <c r="B430" t="s">
        <v>1848</v>
      </c>
      <c r="C430" s="4">
        <v>45080</v>
      </c>
      <c r="D430" s="5">
        <v>0.8125</v>
      </c>
      <c r="E430" t="s">
        <v>2071</v>
      </c>
      <c r="F430" t="s">
        <v>39</v>
      </c>
      <c r="H430" t="s">
        <v>40</v>
      </c>
      <c r="I430">
        <v>6300</v>
      </c>
      <c r="J430">
        <v>14</v>
      </c>
      <c r="K430" t="s">
        <v>2072</v>
      </c>
      <c r="L430">
        <v>4740</v>
      </c>
      <c r="M430" t="s">
        <v>1019</v>
      </c>
      <c r="O430" t="s">
        <v>2073</v>
      </c>
      <c r="P430">
        <v>310.7</v>
      </c>
      <c r="Q430" t="s">
        <v>69</v>
      </c>
      <c r="T430">
        <v>1</v>
      </c>
      <c r="U430" t="s">
        <v>2074</v>
      </c>
      <c r="W430">
        <v>150</v>
      </c>
      <c r="X430">
        <v>7</v>
      </c>
      <c r="Y430">
        <v>11</v>
      </c>
      <c r="Z430">
        <v>7</v>
      </c>
      <c r="AA430">
        <v>161</v>
      </c>
      <c r="AC430" t="s">
        <v>62</v>
      </c>
      <c r="AD430" t="s">
        <v>2075</v>
      </c>
      <c r="AE430" t="s">
        <v>2076</v>
      </c>
      <c r="AF430">
        <v>5</v>
      </c>
      <c r="AH430" t="s">
        <v>2077</v>
      </c>
      <c r="AI430" t="s">
        <v>2078</v>
      </c>
      <c r="AJ430" t="s">
        <v>2079</v>
      </c>
      <c r="AL430" t="s">
        <v>862</v>
      </c>
      <c r="AM430">
        <f>SUM( 100/1 )</f>
        <v>100</v>
      </c>
    </row>
    <row r="431" spans="1:39" x14ac:dyDescent="0.25">
      <c r="A431">
        <v>45080162</v>
      </c>
      <c r="B431" t="s">
        <v>1848</v>
      </c>
      <c r="C431" s="4">
        <v>45080</v>
      </c>
      <c r="D431" s="5">
        <v>0.8125</v>
      </c>
      <c r="E431" t="s">
        <v>2071</v>
      </c>
      <c r="F431" t="s">
        <v>39</v>
      </c>
      <c r="H431" t="s">
        <v>40</v>
      </c>
      <c r="I431">
        <v>6300</v>
      </c>
      <c r="J431">
        <v>14</v>
      </c>
      <c r="K431" t="s">
        <v>2072</v>
      </c>
      <c r="L431">
        <v>4740</v>
      </c>
      <c r="M431" t="s">
        <v>1019</v>
      </c>
      <c r="O431" t="s">
        <v>2073</v>
      </c>
      <c r="P431">
        <v>310.7</v>
      </c>
      <c r="Q431" t="s">
        <v>69</v>
      </c>
      <c r="T431">
        <v>14</v>
      </c>
      <c r="U431" t="s">
        <v>2126</v>
      </c>
      <c r="W431">
        <v>150</v>
      </c>
      <c r="X431">
        <v>5</v>
      </c>
      <c r="Y431">
        <v>10</v>
      </c>
      <c r="Z431">
        <v>12</v>
      </c>
      <c r="AA431">
        <v>152</v>
      </c>
      <c r="AD431" t="s">
        <v>1859</v>
      </c>
      <c r="AE431" t="s">
        <v>2011</v>
      </c>
      <c r="AF431">
        <v>7</v>
      </c>
      <c r="AH431" t="s">
        <v>2127</v>
      </c>
      <c r="AI431" t="s">
        <v>2128</v>
      </c>
      <c r="AJ431" t="s">
        <v>158</v>
      </c>
      <c r="AL431" t="s">
        <v>104</v>
      </c>
      <c r="AM431">
        <f>SUM( 66/1 )</f>
        <v>66</v>
      </c>
    </row>
    <row r="432" spans="1:39" x14ac:dyDescent="0.25">
      <c r="A432">
        <v>45080162</v>
      </c>
      <c r="B432" t="s">
        <v>1848</v>
      </c>
      <c r="C432" s="4">
        <v>45080</v>
      </c>
      <c r="D432" s="5">
        <v>0.8125</v>
      </c>
      <c r="E432" t="s">
        <v>2071</v>
      </c>
      <c r="F432" t="s">
        <v>39</v>
      </c>
      <c r="H432" t="s">
        <v>40</v>
      </c>
      <c r="I432">
        <v>6300</v>
      </c>
      <c r="J432">
        <v>14</v>
      </c>
      <c r="K432" t="s">
        <v>2072</v>
      </c>
      <c r="L432">
        <v>4740</v>
      </c>
      <c r="M432" t="s">
        <v>1019</v>
      </c>
      <c r="O432" t="s">
        <v>2073</v>
      </c>
      <c r="P432">
        <v>310.7</v>
      </c>
      <c r="Q432" t="s">
        <v>69</v>
      </c>
      <c r="T432">
        <v>15</v>
      </c>
      <c r="U432" t="s">
        <v>2129</v>
      </c>
      <c r="W432">
        <v>40</v>
      </c>
      <c r="X432">
        <v>5</v>
      </c>
      <c r="Y432">
        <v>10</v>
      </c>
      <c r="Z432">
        <v>12</v>
      </c>
      <c r="AA432">
        <v>152</v>
      </c>
      <c r="AC432" t="s">
        <v>62</v>
      </c>
      <c r="AD432" t="s">
        <v>2099</v>
      </c>
      <c r="AE432" t="s">
        <v>2130</v>
      </c>
      <c r="AF432">
        <v>7</v>
      </c>
      <c r="AG432">
        <v>87</v>
      </c>
      <c r="AH432" t="s">
        <v>2131</v>
      </c>
      <c r="AI432" t="s">
        <v>2132</v>
      </c>
      <c r="AJ432" t="s">
        <v>108</v>
      </c>
      <c r="AL432" t="s">
        <v>1653</v>
      </c>
      <c r="AM432" t="s">
        <v>1654</v>
      </c>
    </row>
    <row r="433" spans="1:39" x14ac:dyDescent="0.25">
      <c r="A433">
        <v>45080163</v>
      </c>
      <c r="B433" t="s">
        <v>1848</v>
      </c>
      <c r="C433" s="4">
        <v>45080</v>
      </c>
      <c r="D433" s="5">
        <v>0.83333333333333337</v>
      </c>
      <c r="E433" t="s">
        <v>2133</v>
      </c>
      <c r="F433" t="s">
        <v>39</v>
      </c>
      <c r="H433" t="s">
        <v>40</v>
      </c>
      <c r="I433">
        <v>7200</v>
      </c>
      <c r="J433">
        <v>12</v>
      </c>
      <c r="K433" t="s">
        <v>2072</v>
      </c>
      <c r="L433">
        <v>4740</v>
      </c>
      <c r="M433" t="s">
        <v>1019</v>
      </c>
      <c r="N433">
        <v>109</v>
      </c>
      <c r="O433" t="s">
        <v>2134</v>
      </c>
      <c r="P433">
        <v>311.3</v>
      </c>
      <c r="Q433" t="s">
        <v>41</v>
      </c>
      <c r="S433">
        <v>0</v>
      </c>
      <c r="T433">
        <v>3</v>
      </c>
      <c r="U433" t="s">
        <v>2139</v>
      </c>
      <c r="W433">
        <v>25</v>
      </c>
      <c r="X433">
        <v>8</v>
      </c>
      <c r="Y433">
        <v>11</v>
      </c>
      <c r="Z433">
        <v>6</v>
      </c>
      <c r="AA433">
        <v>160</v>
      </c>
      <c r="AC433" t="s">
        <v>62</v>
      </c>
      <c r="AD433" t="s">
        <v>1781</v>
      </c>
      <c r="AE433" t="s">
        <v>2140</v>
      </c>
      <c r="AF433">
        <v>7</v>
      </c>
      <c r="AG433">
        <v>108</v>
      </c>
      <c r="AH433" t="s">
        <v>2141</v>
      </c>
      <c r="AI433" t="s">
        <v>2142</v>
      </c>
      <c r="AJ433" t="s">
        <v>108</v>
      </c>
      <c r="AK433" t="s">
        <v>44</v>
      </c>
      <c r="AL433" t="s">
        <v>76</v>
      </c>
      <c r="AM433">
        <f>SUM( 25/1 )</f>
        <v>25</v>
      </c>
    </row>
    <row r="434" spans="1:39" x14ac:dyDescent="0.25">
      <c r="A434">
        <v>45080163</v>
      </c>
      <c r="B434" t="s">
        <v>1848</v>
      </c>
      <c r="C434" s="4">
        <v>45080</v>
      </c>
      <c r="D434" s="5">
        <v>0.83333333333333337</v>
      </c>
      <c r="E434" t="s">
        <v>2133</v>
      </c>
      <c r="F434" t="s">
        <v>39</v>
      </c>
      <c r="H434" t="s">
        <v>40</v>
      </c>
      <c r="I434">
        <v>7200</v>
      </c>
      <c r="J434">
        <v>12</v>
      </c>
      <c r="K434" t="s">
        <v>2072</v>
      </c>
      <c r="L434">
        <v>4740</v>
      </c>
      <c r="M434" t="s">
        <v>1019</v>
      </c>
      <c r="N434">
        <v>109</v>
      </c>
      <c r="O434" t="s">
        <v>2134</v>
      </c>
      <c r="P434">
        <v>311.3</v>
      </c>
      <c r="Q434" t="s">
        <v>60</v>
      </c>
      <c r="R434" t="s">
        <v>83</v>
      </c>
      <c r="S434">
        <v>2.25</v>
      </c>
      <c r="T434">
        <v>6</v>
      </c>
      <c r="U434" t="s">
        <v>2146</v>
      </c>
      <c r="W434">
        <v>12</v>
      </c>
      <c r="X434">
        <v>5</v>
      </c>
      <c r="Y434">
        <v>11</v>
      </c>
      <c r="Z434">
        <v>4</v>
      </c>
      <c r="AA434">
        <v>158</v>
      </c>
      <c r="AD434" t="s">
        <v>2147</v>
      </c>
      <c r="AE434" t="s">
        <v>1980</v>
      </c>
      <c r="AF434">
        <v>7</v>
      </c>
      <c r="AG434">
        <v>106</v>
      </c>
      <c r="AH434" t="s">
        <v>2148</v>
      </c>
      <c r="AI434" t="s">
        <v>2149</v>
      </c>
      <c r="AJ434" t="s">
        <v>2150</v>
      </c>
      <c r="AL434" t="s">
        <v>90</v>
      </c>
      <c r="AM434">
        <f>SUM( 12/1 )</f>
        <v>12</v>
      </c>
    </row>
    <row r="435" spans="1:39" x14ac:dyDescent="0.25">
      <c r="A435">
        <v>45080163</v>
      </c>
      <c r="B435" t="s">
        <v>1848</v>
      </c>
      <c r="C435" s="4">
        <v>45080</v>
      </c>
      <c r="D435" s="5">
        <v>0.83333333333333337</v>
      </c>
      <c r="E435" t="s">
        <v>2133</v>
      </c>
      <c r="F435" t="s">
        <v>39</v>
      </c>
      <c r="H435" t="s">
        <v>40</v>
      </c>
      <c r="I435">
        <v>7200</v>
      </c>
      <c r="J435">
        <v>12</v>
      </c>
      <c r="K435" t="s">
        <v>2072</v>
      </c>
      <c r="L435">
        <v>4740</v>
      </c>
      <c r="M435" t="s">
        <v>1019</v>
      </c>
      <c r="N435">
        <v>109</v>
      </c>
      <c r="O435" t="s">
        <v>2134</v>
      </c>
      <c r="P435">
        <v>311.3</v>
      </c>
      <c r="Q435" t="s">
        <v>56</v>
      </c>
      <c r="R435" t="s">
        <v>147</v>
      </c>
      <c r="S435">
        <v>5.5</v>
      </c>
      <c r="T435">
        <v>13</v>
      </c>
      <c r="U435" t="s">
        <v>2177</v>
      </c>
      <c r="W435">
        <v>8</v>
      </c>
      <c r="X435">
        <v>6</v>
      </c>
      <c r="Y435">
        <v>10</v>
      </c>
      <c r="Z435">
        <v>11</v>
      </c>
      <c r="AA435">
        <v>151</v>
      </c>
      <c r="AD435" t="s">
        <v>1760</v>
      </c>
      <c r="AE435" t="s">
        <v>2178</v>
      </c>
      <c r="AF435">
        <v>3</v>
      </c>
      <c r="AG435">
        <v>95</v>
      </c>
      <c r="AH435" t="s">
        <v>2179</v>
      </c>
      <c r="AI435" t="s">
        <v>2180</v>
      </c>
      <c r="AJ435" t="s">
        <v>2181</v>
      </c>
      <c r="AL435" t="s">
        <v>112</v>
      </c>
      <c r="AM435">
        <f>SUM( 14/1 )</f>
        <v>14</v>
      </c>
    </row>
    <row r="436" spans="1:39" x14ac:dyDescent="0.25">
      <c r="A436">
        <v>45080163</v>
      </c>
      <c r="B436" t="s">
        <v>1848</v>
      </c>
      <c r="C436" s="4">
        <v>45080</v>
      </c>
      <c r="D436" s="5">
        <v>0.83333333333333337</v>
      </c>
      <c r="E436" t="s">
        <v>2133</v>
      </c>
      <c r="F436" t="s">
        <v>39</v>
      </c>
      <c r="H436" t="s">
        <v>40</v>
      </c>
      <c r="I436">
        <v>7200</v>
      </c>
      <c r="J436">
        <v>12</v>
      </c>
      <c r="K436" t="s">
        <v>2072</v>
      </c>
      <c r="L436">
        <v>4740</v>
      </c>
      <c r="M436" t="s">
        <v>1019</v>
      </c>
      <c r="N436">
        <v>109</v>
      </c>
      <c r="O436" t="s">
        <v>2134</v>
      </c>
      <c r="P436">
        <v>311.3</v>
      </c>
      <c r="Q436" t="s">
        <v>50</v>
      </c>
      <c r="R436" t="s">
        <v>41</v>
      </c>
      <c r="S436">
        <v>6.5</v>
      </c>
      <c r="T436">
        <v>4</v>
      </c>
      <c r="U436" t="s">
        <v>2143</v>
      </c>
      <c r="W436">
        <v>7</v>
      </c>
      <c r="X436">
        <v>7</v>
      </c>
      <c r="Y436">
        <v>11</v>
      </c>
      <c r="Z436">
        <v>7</v>
      </c>
      <c r="AA436">
        <v>161</v>
      </c>
      <c r="AD436" t="s">
        <v>1898</v>
      </c>
      <c r="AE436" t="s">
        <v>1899</v>
      </c>
      <c r="AF436">
        <v>5</v>
      </c>
      <c r="AG436">
        <v>107</v>
      </c>
      <c r="AH436" t="s">
        <v>2144</v>
      </c>
      <c r="AI436" t="s">
        <v>2145</v>
      </c>
      <c r="AJ436" t="s">
        <v>43</v>
      </c>
      <c r="AL436" t="s">
        <v>90</v>
      </c>
      <c r="AM436">
        <f>SUM( 12/1 )</f>
        <v>12</v>
      </c>
    </row>
    <row r="437" spans="1:39" x14ac:dyDescent="0.25">
      <c r="A437">
        <v>45080163</v>
      </c>
      <c r="B437" t="s">
        <v>1848</v>
      </c>
      <c r="C437" s="4">
        <v>45080</v>
      </c>
      <c r="D437" s="5">
        <v>0.83333333333333337</v>
      </c>
      <c r="E437" t="s">
        <v>2133</v>
      </c>
      <c r="F437" t="s">
        <v>39</v>
      </c>
      <c r="H437" t="s">
        <v>40</v>
      </c>
      <c r="I437">
        <v>7200</v>
      </c>
      <c r="J437">
        <v>12</v>
      </c>
      <c r="K437" t="s">
        <v>2072</v>
      </c>
      <c r="L437">
        <v>4740</v>
      </c>
      <c r="M437" t="s">
        <v>1019</v>
      </c>
      <c r="N437">
        <v>109</v>
      </c>
      <c r="O437" t="s">
        <v>2134</v>
      </c>
      <c r="P437">
        <v>311.3</v>
      </c>
      <c r="Q437" t="s">
        <v>61</v>
      </c>
      <c r="R437" t="s">
        <v>99</v>
      </c>
      <c r="S437">
        <v>10.75</v>
      </c>
      <c r="T437">
        <v>12</v>
      </c>
      <c r="U437" t="s">
        <v>2173</v>
      </c>
      <c r="W437">
        <v>11</v>
      </c>
      <c r="X437">
        <v>8</v>
      </c>
      <c r="Y437">
        <v>10</v>
      </c>
      <c r="Z437">
        <v>11</v>
      </c>
      <c r="AA437">
        <v>151</v>
      </c>
      <c r="AD437" t="s">
        <v>1888</v>
      </c>
      <c r="AE437" t="s">
        <v>2174</v>
      </c>
      <c r="AF437">
        <v>7</v>
      </c>
      <c r="AG437">
        <v>99</v>
      </c>
      <c r="AH437" t="s">
        <v>2175</v>
      </c>
      <c r="AI437" t="s">
        <v>2176</v>
      </c>
      <c r="AJ437" t="s">
        <v>65</v>
      </c>
      <c r="AL437" t="s">
        <v>64</v>
      </c>
      <c r="AM437">
        <f>SUM( 3/1 )</f>
        <v>3</v>
      </c>
    </row>
    <row r="438" spans="1:39" x14ac:dyDescent="0.25">
      <c r="A438">
        <v>45080163</v>
      </c>
      <c r="B438" t="s">
        <v>1848</v>
      </c>
      <c r="C438" s="4">
        <v>45080</v>
      </c>
      <c r="D438" s="5">
        <v>0.83333333333333337</v>
      </c>
      <c r="E438" t="s">
        <v>2133</v>
      </c>
      <c r="F438" t="s">
        <v>39</v>
      </c>
      <c r="H438" t="s">
        <v>40</v>
      </c>
      <c r="I438">
        <v>7200</v>
      </c>
      <c r="J438">
        <v>12</v>
      </c>
      <c r="K438" t="s">
        <v>2072</v>
      </c>
      <c r="L438">
        <v>4740</v>
      </c>
      <c r="M438" t="s">
        <v>1019</v>
      </c>
      <c r="N438">
        <v>109</v>
      </c>
      <c r="O438" t="s">
        <v>2134</v>
      </c>
      <c r="P438">
        <v>311.3</v>
      </c>
      <c r="Q438" t="s">
        <v>53</v>
      </c>
      <c r="R438" t="s">
        <v>198</v>
      </c>
      <c r="S438">
        <v>10.8</v>
      </c>
      <c r="T438">
        <v>10</v>
      </c>
      <c r="U438" t="s">
        <v>2163</v>
      </c>
      <c r="W438">
        <v>5.5</v>
      </c>
      <c r="X438">
        <v>7</v>
      </c>
      <c r="Y438">
        <v>11</v>
      </c>
      <c r="Z438">
        <v>3</v>
      </c>
      <c r="AA438">
        <v>157</v>
      </c>
      <c r="AD438" t="s">
        <v>2164</v>
      </c>
      <c r="AE438" t="s">
        <v>2003</v>
      </c>
      <c r="AF438">
        <v>3</v>
      </c>
      <c r="AG438">
        <v>101</v>
      </c>
      <c r="AH438" t="s">
        <v>2165</v>
      </c>
      <c r="AI438" t="s">
        <v>2166</v>
      </c>
      <c r="AJ438" t="s">
        <v>2167</v>
      </c>
      <c r="AK438" t="s">
        <v>84</v>
      </c>
      <c r="AL438" t="s">
        <v>59</v>
      </c>
      <c r="AM438">
        <f>SUM( 7/2 )</f>
        <v>3.5</v>
      </c>
    </row>
    <row r="439" spans="1:39" x14ac:dyDescent="0.25">
      <c r="A439">
        <v>45080163</v>
      </c>
      <c r="B439" t="s">
        <v>1848</v>
      </c>
      <c r="C439" s="4">
        <v>45080</v>
      </c>
      <c r="D439" s="5">
        <v>0.83333333333333337</v>
      </c>
      <c r="E439" t="s">
        <v>2133</v>
      </c>
      <c r="F439" t="s">
        <v>39</v>
      </c>
      <c r="H439" t="s">
        <v>40</v>
      </c>
      <c r="I439">
        <v>7200</v>
      </c>
      <c r="J439">
        <v>12</v>
      </c>
      <c r="K439" t="s">
        <v>2072</v>
      </c>
      <c r="L439">
        <v>4740</v>
      </c>
      <c r="M439" t="s">
        <v>1019</v>
      </c>
      <c r="N439">
        <v>109</v>
      </c>
      <c r="O439" t="s">
        <v>2134</v>
      </c>
      <c r="P439">
        <v>311.3</v>
      </c>
      <c r="Q439" t="s">
        <v>46</v>
      </c>
      <c r="R439" t="s">
        <v>61</v>
      </c>
      <c r="S439">
        <v>15.8</v>
      </c>
      <c r="T439">
        <v>9</v>
      </c>
      <c r="U439" t="s">
        <v>2158</v>
      </c>
      <c r="W439">
        <v>4</v>
      </c>
      <c r="X439">
        <v>7</v>
      </c>
      <c r="Y439">
        <v>11</v>
      </c>
      <c r="Z439">
        <v>6</v>
      </c>
      <c r="AA439">
        <v>160</v>
      </c>
      <c r="AB439" t="s">
        <v>2159</v>
      </c>
      <c r="AC439" t="s">
        <v>62</v>
      </c>
      <c r="AD439" t="s">
        <v>1903</v>
      </c>
      <c r="AE439" t="s">
        <v>1904</v>
      </c>
      <c r="AG439">
        <v>101</v>
      </c>
      <c r="AH439" t="s">
        <v>2160</v>
      </c>
      <c r="AI439" t="s">
        <v>2161</v>
      </c>
      <c r="AJ439" t="s">
        <v>2162</v>
      </c>
      <c r="AK439" t="s">
        <v>122</v>
      </c>
      <c r="AL439" t="s">
        <v>85</v>
      </c>
      <c r="AM439">
        <f>SUM( 7/1 )</f>
        <v>7</v>
      </c>
    </row>
    <row r="440" spans="1:39" x14ac:dyDescent="0.25">
      <c r="A440">
        <v>45080163</v>
      </c>
      <c r="B440" t="s">
        <v>1848</v>
      </c>
      <c r="C440" s="4">
        <v>45080</v>
      </c>
      <c r="D440" s="5">
        <v>0.83333333333333337</v>
      </c>
      <c r="E440" t="s">
        <v>2133</v>
      </c>
      <c r="F440" t="s">
        <v>39</v>
      </c>
      <c r="H440" t="s">
        <v>40</v>
      </c>
      <c r="I440">
        <v>7200</v>
      </c>
      <c r="J440">
        <v>12</v>
      </c>
      <c r="K440" t="s">
        <v>2072</v>
      </c>
      <c r="L440">
        <v>4740</v>
      </c>
      <c r="M440" t="s">
        <v>1019</v>
      </c>
      <c r="N440">
        <v>109</v>
      </c>
      <c r="O440" t="s">
        <v>2134</v>
      </c>
      <c r="P440">
        <v>311.3</v>
      </c>
      <c r="Q440" t="s">
        <v>91</v>
      </c>
      <c r="R440" t="s">
        <v>61</v>
      </c>
      <c r="S440">
        <v>20.8</v>
      </c>
      <c r="T440">
        <v>8</v>
      </c>
      <c r="U440" t="s">
        <v>2155</v>
      </c>
      <c r="W440">
        <v>12</v>
      </c>
      <c r="X440">
        <v>9</v>
      </c>
      <c r="Y440">
        <v>11</v>
      </c>
      <c r="Z440">
        <v>7</v>
      </c>
      <c r="AA440">
        <v>161</v>
      </c>
      <c r="AC440" t="s">
        <v>73</v>
      </c>
      <c r="AD440" t="s">
        <v>1975</v>
      </c>
      <c r="AE440" t="s">
        <v>1928</v>
      </c>
      <c r="AG440">
        <v>102</v>
      </c>
      <c r="AH440" t="s">
        <v>2156</v>
      </c>
      <c r="AI440" t="s">
        <v>2157</v>
      </c>
      <c r="AJ440" t="s">
        <v>158</v>
      </c>
      <c r="AL440" t="s">
        <v>90</v>
      </c>
      <c r="AM440">
        <f>SUM( 12/1 )</f>
        <v>12</v>
      </c>
    </row>
    <row r="441" spans="1:39" x14ac:dyDescent="0.25">
      <c r="A441">
        <v>45080163</v>
      </c>
      <c r="B441" t="s">
        <v>1848</v>
      </c>
      <c r="C441" s="4">
        <v>45080</v>
      </c>
      <c r="D441" s="5">
        <v>0.83333333333333337</v>
      </c>
      <c r="E441" t="s">
        <v>2133</v>
      </c>
      <c r="F441" t="s">
        <v>39</v>
      </c>
      <c r="H441" t="s">
        <v>40</v>
      </c>
      <c r="I441">
        <v>7200</v>
      </c>
      <c r="J441">
        <v>12</v>
      </c>
      <c r="K441" t="s">
        <v>2072</v>
      </c>
      <c r="L441">
        <v>4740</v>
      </c>
      <c r="M441" t="s">
        <v>1019</v>
      </c>
      <c r="N441">
        <v>109</v>
      </c>
      <c r="O441" t="s">
        <v>2134</v>
      </c>
      <c r="P441">
        <v>311.3</v>
      </c>
      <c r="Q441" t="s">
        <v>86</v>
      </c>
      <c r="R441" t="s">
        <v>1190</v>
      </c>
      <c r="S441">
        <v>27.3</v>
      </c>
      <c r="T441">
        <v>14</v>
      </c>
      <c r="U441" t="s">
        <v>2182</v>
      </c>
      <c r="W441">
        <v>10</v>
      </c>
      <c r="X441">
        <v>7</v>
      </c>
      <c r="Y441">
        <v>10</v>
      </c>
      <c r="Z441">
        <v>5</v>
      </c>
      <c r="AA441">
        <v>145</v>
      </c>
      <c r="AC441" t="s">
        <v>141</v>
      </c>
      <c r="AD441" t="s">
        <v>1770</v>
      </c>
      <c r="AE441" t="s">
        <v>2183</v>
      </c>
      <c r="AF441">
        <v>5</v>
      </c>
      <c r="AG441">
        <v>91</v>
      </c>
      <c r="AH441" t="s">
        <v>2184</v>
      </c>
      <c r="AI441" t="s">
        <v>2185</v>
      </c>
      <c r="AJ441" t="s">
        <v>91</v>
      </c>
      <c r="AK441" t="s">
        <v>122</v>
      </c>
      <c r="AL441" t="s">
        <v>76</v>
      </c>
      <c r="AM441">
        <f>SUM( 25/1 )</f>
        <v>25</v>
      </c>
    </row>
    <row r="442" spans="1:39" x14ac:dyDescent="0.25">
      <c r="A442">
        <v>45080163</v>
      </c>
      <c r="B442" t="s">
        <v>1848</v>
      </c>
      <c r="C442" s="4">
        <v>45080</v>
      </c>
      <c r="D442" s="5">
        <v>0.83333333333333337</v>
      </c>
      <c r="E442" t="s">
        <v>2133</v>
      </c>
      <c r="F442" t="s">
        <v>39</v>
      </c>
      <c r="H442" t="s">
        <v>40</v>
      </c>
      <c r="I442">
        <v>7200</v>
      </c>
      <c r="J442">
        <v>12</v>
      </c>
      <c r="K442" t="s">
        <v>2072</v>
      </c>
      <c r="L442">
        <v>4740</v>
      </c>
      <c r="M442" t="s">
        <v>1019</v>
      </c>
      <c r="N442">
        <v>109</v>
      </c>
      <c r="O442" t="s">
        <v>2134</v>
      </c>
      <c r="P442">
        <v>311.3</v>
      </c>
      <c r="Q442" t="s">
        <v>125</v>
      </c>
      <c r="R442" t="s">
        <v>166</v>
      </c>
      <c r="S442">
        <v>74.3</v>
      </c>
      <c r="T442">
        <v>1</v>
      </c>
      <c r="U442" t="s">
        <v>2135</v>
      </c>
      <c r="W442">
        <v>28</v>
      </c>
      <c r="X442">
        <v>10</v>
      </c>
      <c r="Y442">
        <v>11</v>
      </c>
      <c r="Z442">
        <v>9</v>
      </c>
      <c r="AA442">
        <v>163</v>
      </c>
      <c r="AC442" t="s">
        <v>890</v>
      </c>
      <c r="AD442" t="s">
        <v>1912</v>
      </c>
      <c r="AE442" t="s">
        <v>2136</v>
      </c>
      <c r="AF442">
        <v>5</v>
      </c>
      <c r="AG442">
        <v>109</v>
      </c>
      <c r="AH442" t="s">
        <v>2137</v>
      </c>
      <c r="AI442" t="s">
        <v>2138</v>
      </c>
      <c r="AJ442" t="s">
        <v>61</v>
      </c>
      <c r="AK442" t="s">
        <v>111</v>
      </c>
      <c r="AL442" t="s">
        <v>127</v>
      </c>
      <c r="AM442">
        <f>SUM( 16/1 )</f>
        <v>16</v>
      </c>
    </row>
    <row r="443" spans="1:39" x14ac:dyDescent="0.25">
      <c r="A443">
        <v>45080163</v>
      </c>
      <c r="B443" t="s">
        <v>1848</v>
      </c>
      <c r="C443" s="4">
        <v>45080</v>
      </c>
      <c r="D443" s="5">
        <v>0.83333333333333337</v>
      </c>
      <c r="E443" t="s">
        <v>2133</v>
      </c>
      <c r="F443" t="s">
        <v>39</v>
      </c>
      <c r="H443" t="s">
        <v>40</v>
      </c>
      <c r="I443">
        <v>7200</v>
      </c>
      <c r="J443">
        <v>12</v>
      </c>
      <c r="K443" t="s">
        <v>2072</v>
      </c>
      <c r="L443">
        <v>4740</v>
      </c>
      <c r="M443" t="s">
        <v>1019</v>
      </c>
      <c r="N443">
        <v>109</v>
      </c>
      <c r="O443" t="s">
        <v>2134</v>
      </c>
      <c r="P443">
        <v>311.3</v>
      </c>
      <c r="Q443" t="s">
        <v>92</v>
      </c>
      <c r="R443" t="s">
        <v>1124</v>
      </c>
      <c r="S443">
        <v>77.8</v>
      </c>
      <c r="T443">
        <v>11</v>
      </c>
      <c r="U443" t="s">
        <v>2168</v>
      </c>
      <c r="W443">
        <v>4</v>
      </c>
      <c r="X443">
        <v>5</v>
      </c>
      <c r="Y443">
        <v>10</v>
      </c>
      <c r="Z443">
        <v>11</v>
      </c>
      <c r="AA443">
        <v>151</v>
      </c>
      <c r="AB443" t="s">
        <v>2159</v>
      </c>
      <c r="AD443" t="s">
        <v>2169</v>
      </c>
      <c r="AE443" t="s">
        <v>2170</v>
      </c>
      <c r="AF443">
        <v>7</v>
      </c>
      <c r="AG443">
        <v>99</v>
      </c>
      <c r="AH443" t="s">
        <v>2171</v>
      </c>
      <c r="AI443" t="s">
        <v>2172</v>
      </c>
      <c r="AJ443" t="s">
        <v>56</v>
      </c>
      <c r="AL443" t="s">
        <v>112</v>
      </c>
      <c r="AM443">
        <f>SUM( 14/1 )</f>
        <v>14</v>
      </c>
    </row>
    <row r="444" spans="1:39" x14ac:dyDescent="0.25">
      <c r="A444">
        <v>45080163</v>
      </c>
      <c r="B444" t="s">
        <v>1848</v>
      </c>
      <c r="C444" s="4">
        <v>45080</v>
      </c>
      <c r="D444" s="5">
        <v>0.83333333333333337</v>
      </c>
      <c r="E444" t="s">
        <v>2133</v>
      </c>
      <c r="F444" t="s">
        <v>39</v>
      </c>
      <c r="H444" t="s">
        <v>40</v>
      </c>
      <c r="I444">
        <v>7200</v>
      </c>
      <c r="J444">
        <v>12</v>
      </c>
      <c r="K444" t="s">
        <v>2072</v>
      </c>
      <c r="L444">
        <v>4740</v>
      </c>
      <c r="M444" t="s">
        <v>1019</v>
      </c>
      <c r="N444">
        <v>109</v>
      </c>
      <c r="O444" t="s">
        <v>2134</v>
      </c>
      <c r="P444">
        <v>311.3</v>
      </c>
      <c r="Q444" t="s">
        <v>69</v>
      </c>
      <c r="T444">
        <v>7</v>
      </c>
      <c r="U444" t="s">
        <v>2151</v>
      </c>
      <c r="W444">
        <v>16</v>
      </c>
      <c r="X444">
        <v>8</v>
      </c>
      <c r="Y444">
        <v>11</v>
      </c>
      <c r="Z444">
        <v>11</v>
      </c>
      <c r="AA444">
        <v>165</v>
      </c>
      <c r="AD444" t="s">
        <v>2152</v>
      </c>
      <c r="AE444" t="s">
        <v>2036</v>
      </c>
      <c r="AG444">
        <v>106</v>
      </c>
      <c r="AH444" t="s">
        <v>2153</v>
      </c>
      <c r="AI444" t="s">
        <v>2154</v>
      </c>
      <c r="AJ444" t="s">
        <v>92</v>
      </c>
      <c r="AL444" t="s">
        <v>112</v>
      </c>
      <c r="AM444">
        <f>SUM( 14/1 )</f>
        <v>14</v>
      </c>
    </row>
    <row r="445" spans="1:39" x14ac:dyDescent="0.25">
      <c r="A445">
        <v>45080164</v>
      </c>
      <c r="B445" t="s">
        <v>1848</v>
      </c>
      <c r="C445" s="4">
        <v>45080</v>
      </c>
      <c r="D445" s="5">
        <v>0.85416666666666663</v>
      </c>
      <c r="E445" t="s">
        <v>2186</v>
      </c>
      <c r="F445" t="s">
        <v>73</v>
      </c>
      <c r="H445" t="s">
        <v>40</v>
      </c>
      <c r="I445">
        <v>6600</v>
      </c>
      <c r="J445">
        <v>13</v>
      </c>
      <c r="K445" t="s">
        <v>1950</v>
      </c>
      <c r="L445">
        <v>3695</v>
      </c>
      <c r="M445" t="s">
        <v>1019</v>
      </c>
      <c r="O445" t="s">
        <v>2187</v>
      </c>
      <c r="P445">
        <v>230</v>
      </c>
      <c r="Q445" t="s">
        <v>41</v>
      </c>
      <c r="S445">
        <v>0</v>
      </c>
      <c r="T445">
        <v>9</v>
      </c>
      <c r="U445" t="s">
        <v>2224</v>
      </c>
      <c r="W445">
        <v>1.75</v>
      </c>
      <c r="X445">
        <v>5</v>
      </c>
      <c r="Y445">
        <v>11</v>
      </c>
      <c r="Z445">
        <v>4</v>
      </c>
      <c r="AA445">
        <v>158</v>
      </c>
      <c r="AB445" t="s">
        <v>42</v>
      </c>
      <c r="AD445" t="s">
        <v>1864</v>
      </c>
      <c r="AE445" t="s">
        <v>2225</v>
      </c>
      <c r="AF445">
        <v>7</v>
      </c>
      <c r="AH445" t="s">
        <v>2226</v>
      </c>
      <c r="AI445" t="s">
        <v>2227</v>
      </c>
      <c r="AJ445" t="s">
        <v>2228</v>
      </c>
      <c r="AK445" t="s">
        <v>84</v>
      </c>
      <c r="AL445" t="s">
        <v>1297</v>
      </c>
      <c r="AM445">
        <f>SUM( 11/8 )</f>
        <v>1.375</v>
      </c>
    </row>
    <row r="446" spans="1:39" x14ac:dyDescent="0.25">
      <c r="A446">
        <v>45080164</v>
      </c>
      <c r="B446" t="s">
        <v>1848</v>
      </c>
      <c r="C446" s="4">
        <v>45080</v>
      </c>
      <c r="D446" s="5">
        <v>0.85416666666666663</v>
      </c>
      <c r="E446" t="s">
        <v>2186</v>
      </c>
      <c r="F446" t="s">
        <v>73</v>
      </c>
      <c r="H446" t="s">
        <v>40</v>
      </c>
      <c r="I446">
        <v>6600</v>
      </c>
      <c r="J446">
        <v>13</v>
      </c>
      <c r="K446" t="s">
        <v>1950</v>
      </c>
      <c r="L446">
        <v>3695</v>
      </c>
      <c r="M446" t="s">
        <v>1019</v>
      </c>
      <c r="O446" t="s">
        <v>2187</v>
      </c>
      <c r="P446">
        <v>230</v>
      </c>
      <c r="Q446" t="s">
        <v>60</v>
      </c>
      <c r="R446" t="s">
        <v>105</v>
      </c>
      <c r="S446">
        <v>8.5</v>
      </c>
      <c r="T446">
        <v>5</v>
      </c>
      <c r="U446" t="s">
        <v>2209</v>
      </c>
      <c r="W446">
        <v>2.25</v>
      </c>
      <c r="X446">
        <v>5</v>
      </c>
      <c r="Y446">
        <v>11</v>
      </c>
      <c r="Z446">
        <v>4</v>
      </c>
      <c r="AA446">
        <v>158</v>
      </c>
      <c r="AB446" t="s">
        <v>66</v>
      </c>
      <c r="AD446" t="s">
        <v>1539</v>
      </c>
      <c r="AE446" t="s">
        <v>2210</v>
      </c>
      <c r="AF446">
        <v>7</v>
      </c>
      <c r="AH446" t="s">
        <v>2211</v>
      </c>
      <c r="AL446" t="s">
        <v>90</v>
      </c>
      <c r="AM446">
        <f>SUM( 12/1 )</f>
        <v>12</v>
      </c>
    </row>
    <row r="447" spans="1:39" x14ac:dyDescent="0.25">
      <c r="A447">
        <v>45080164</v>
      </c>
      <c r="B447" t="s">
        <v>1848</v>
      </c>
      <c r="C447" s="4">
        <v>45080</v>
      </c>
      <c r="D447" s="5">
        <v>0.85416666666666663</v>
      </c>
      <c r="E447" t="s">
        <v>2186</v>
      </c>
      <c r="F447" t="s">
        <v>73</v>
      </c>
      <c r="H447" t="s">
        <v>40</v>
      </c>
      <c r="I447">
        <v>6600</v>
      </c>
      <c r="J447">
        <v>13</v>
      </c>
      <c r="K447" t="s">
        <v>1950</v>
      </c>
      <c r="L447">
        <v>3695</v>
      </c>
      <c r="M447" t="s">
        <v>1019</v>
      </c>
      <c r="O447" t="s">
        <v>2187</v>
      </c>
      <c r="P447">
        <v>230</v>
      </c>
      <c r="Q447" t="s">
        <v>56</v>
      </c>
      <c r="R447" t="s">
        <v>128</v>
      </c>
      <c r="S447">
        <v>23.5</v>
      </c>
      <c r="T447">
        <v>1</v>
      </c>
      <c r="U447" t="s">
        <v>2188</v>
      </c>
      <c r="W447">
        <v>50</v>
      </c>
      <c r="X447">
        <v>5</v>
      </c>
      <c r="Y447">
        <v>11</v>
      </c>
      <c r="Z447">
        <v>11</v>
      </c>
      <c r="AA447">
        <v>165</v>
      </c>
      <c r="AD447" t="s">
        <v>2189</v>
      </c>
      <c r="AE447" t="s">
        <v>2190</v>
      </c>
      <c r="AH447" t="s">
        <v>2191</v>
      </c>
      <c r="AI447" t="s">
        <v>2192</v>
      </c>
      <c r="AJ447" t="s">
        <v>2193</v>
      </c>
      <c r="AL447" t="s">
        <v>52</v>
      </c>
      <c r="AM447">
        <f>SUM( 50/1 )</f>
        <v>50</v>
      </c>
    </row>
    <row r="448" spans="1:39" x14ac:dyDescent="0.25">
      <c r="A448">
        <v>45080164</v>
      </c>
      <c r="B448" t="s">
        <v>1848</v>
      </c>
      <c r="C448" s="4">
        <v>45080</v>
      </c>
      <c r="D448" s="5">
        <v>0.85416666666666663</v>
      </c>
      <c r="E448" t="s">
        <v>2186</v>
      </c>
      <c r="F448" t="s">
        <v>73</v>
      </c>
      <c r="H448" t="s">
        <v>40</v>
      </c>
      <c r="I448">
        <v>6600</v>
      </c>
      <c r="J448">
        <v>13</v>
      </c>
      <c r="K448" t="s">
        <v>1950</v>
      </c>
      <c r="L448">
        <v>3695</v>
      </c>
      <c r="M448" t="s">
        <v>1019</v>
      </c>
      <c r="O448" t="s">
        <v>2187</v>
      </c>
      <c r="P448">
        <v>230</v>
      </c>
      <c r="Q448" t="s">
        <v>50</v>
      </c>
      <c r="R448" t="s">
        <v>50</v>
      </c>
      <c r="S448">
        <v>27.5</v>
      </c>
      <c r="T448">
        <v>11</v>
      </c>
      <c r="U448" t="s">
        <v>2233</v>
      </c>
      <c r="W448">
        <v>50</v>
      </c>
      <c r="X448">
        <v>4</v>
      </c>
      <c r="Y448">
        <v>10</v>
      </c>
      <c r="Z448">
        <v>13</v>
      </c>
      <c r="AA448">
        <v>153</v>
      </c>
      <c r="AD448" t="s">
        <v>2234</v>
      </c>
      <c r="AE448" t="s">
        <v>2235</v>
      </c>
      <c r="AF448">
        <v>7</v>
      </c>
      <c r="AH448" t="s">
        <v>2236</v>
      </c>
      <c r="AI448" t="s">
        <v>804</v>
      </c>
      <c r="AJ448" t="s">
        <v>96</v>
      </c>
      <c r="AL448" t="s">
        <v>49</v>
      </c>
      <c r="AM448">
        <f>SUM( 33/1 )</f>
        <v>33</v>
      </c>
    </row>
    <row r="449" spans="1:39" x14ac:dyDescent="0.25">
      <c r="A449">
        <v>45080164</v>
      </c>
      <c r="B449" t="s">
        <v>1848</v>
      </c>
      <c r="C449" s="4">
        <v>45080</v>
      </c>
      <c r="D449" s="5">
        <v>0.85416666666666663</v>
      </c>
      <c r="E449" t="s">
        <v>2186</v>
      </c>
      <c r="F449" t="s">
        <v>73</v>
      </c>
      <c r="H449" t="s">
        <v>40</v>
      </c>
      <c r="I449">
        <v>6600</v>
      </c>
      <c r="J449">
        <v>13</v>
      </c>
      <c r="K449" t="s">
        <v>1950</v>
      </c>
      <c r="L449">
        <v>3695</v>
      </c>
      <c r="M449" t="s">
        <v>1019</v>
      </c>
      <c r="O449" t="s">
        <v>2187</v>
      </c>
      <c r="P449">
        <v>230</v>
      </c>
      <c r="Q449" t="s">
        <v>61</v>
      </c>
      <c r="R449" t="s">
        <v>125</v>
      </c>
      <c r="S449">
        <v>37.5</v>
      </c>
      <c r="T449">
        <v>2</v>
      </c>
      <c r="U449" t="s">
        <v>2194</v>
      </c>
      <c r="W449">
        <v>25</v>
      </c>
      <c r="X449">
        <v>5</v>
      </c>
      <c r="Y449">
        <v>11</v>
      </c>
      <c r="Z449">
        <v>6</v>
      </c>
      <c r="AA449">
        <v>160</v>
      </c>
      <c r="AD449" t="s">
        <v>1917</v>
      </c>
      <c r="AE449" t="s">
        <v>2195</v>
      </c>
      <c r="AF449">
        <v>5</v>
      </c>
      <c r="AH449" t="s">
        <v>2196</v>
      </c>
      <c r="AI449" t="s">
        <v>61</v>
      </c>
      <c r="AJ449" t="s">
        <v>136</v>
      </c>
      <c r="AL449" t="s">
        <v>127</v>
      </c>
      <c r="AM449">
        <f>SUM( 16/1 )</f>
        <v>16</v>
      </c>
    </row>
    <row r="450" spans="1:39" x14ac:dyDescent="0.25">
      <c r="A450">
        <v>45080164</v>
      </c>
      <c r="B450" t="s">
        <v>1848</v>
      </c>
      <c r="C450" s="4">
        <v>45080</v>
      </c>
      <c r="D450" s="5">
        <v>0.85416666666666663</v>
      </c>
      <c r="E450" t="s">
        <v>2186</v>
      </c>
      <c r="F450" t="s">
        <v>73</v>
      </c>
      <c r="H450" t="s">
        <v>40</v>
      </c>
      <c r="I450">
        <v>6600</v>
      </c>
      <c r="J450">
        <v>13</v>
      </c>
      <c r="K450" t="s">
        <v>1950</v>
      </c>
      <c r="L450">
        <v>3695</v>
      </c>
      <c r="M450" t="s">
        <v>1019</v>
      </c>
      <c r="O450" t="s">
        <v>2187</v>
      </c>
      <c r="P450">
        <v>230</v>
      </c>
      <c r="Q450" t="s">
        <v>53</v>
      </c>
      <c r="R450" t="s">
        <v>165</v>
      </c>
      <c r="S450">
        <v>55.5</v>
      </c>
      <c r="T450">
        <v>10</v>
      </c>
      <c r="U450" t="s">
        <v>2229</v>
      </c>
      <c r="W450">
        <v>25</v>
      </c>
      <c r="X450">
        <v>5</v>
      </c>
      <c r="Y450">
        <v>11</v>
      </c>
      <c r="Z450">
        <v>4</v>
      </c>
      <c r="AA450">
        <v>158</v>
      </c>
      <c r="AD450" t="s">
        <v>2152</v>
      </c>
      <c r="AE450" t="s">
        <v>2230</v>
      </c>
      <c r="AF450">
        <v>7</v>
      </c>
      <c r="AH450" t="s">
        <v>2231</v>
      </c>
      <c r="AI450" t="s">
        <v>2232</v>
      </c>
      <c r="AJ450" t="s">
        <v>43</v>
      </c>
      <c r="AL450" t="s">
        <v>49</v>
      </c>
      <c r="AM450">
        <f>SUM( 33/1 )</f>
        <v>33</v>
      </c>
    </row>
    <row r="451" spans="1:39" x14ac:dyDescent="0.25">
      <c r="A451">
        <v>45080164</v>
      </c>
      <c r="B451" t="s">
        <v>1848</v>
      </c>
      <c r="C451" s="4">
        <v>45080</v>
      </c>
      <c r="D451" s="5">
        <v>0.85416666666666663</v>
      </c>
      <c r="E451" t="s">
        <v>2186</v>
      </c>
      <c r="F451" t="s">
        <v>73</v>
      </c>
      <c r="H451" t="s">
        <v>40</v>
      </c>
      <c r="I451">
        <v>6600</v>
      </c>
      <c r="J451">
        <v>13</v>
      </c>
      <c r="K451" t="s">
        <v>1950</v>
      </c>
      <c r="L451">
        <v>3695</v>
      </c>
      <c r="M451" t="s">
        <v>1019</v>
      </c>
      <c r="O451" t="s">
        <v>2187</v>
      </c>
      <c r="P451">
        <v>230</v>
      </c>
      <c r="Q451" t="s">
        <v>46</v>
      </c>
      <c r="R451" t="s">
        <v>152</v>
      </c>
      <c r="S451">
        <v>58.25</v>
      </c>
      <c r="T451">
        <v>7</v>
      </c>
      <c r="U451" t="s">
        <v>2216</v>
      </c>
      <c r="W451">
        <v>33</v>
      </c>
      <c r="X451">
        <v>5</v>
      </c>
      <c r="Y451">
        <v>11</v>
      </c>
      <c r="Z451">
        <v>4</v>
      </c>
      <c r="AA451">
        <v>158</v>
      </c>
      <c r="AD451" t="s">
        <v>2217</v>
      </c>
      <c r="AE451" t="s">
        <v>2218</v>
      </c>
      <c r="AF451">
        <v>7</v>
      </c>
      <c r="AH451" t="s">
        <v>2219</v>
      </c>
      <c r="AL451" t="s">
        <v>130</v>
      </c>
      <c r="AM451">
        <f>SUM( 20/1 )</f>
        <v>20</v>
      </c>
    </row>
    <row r="452" spans="1:39" x14ac:dyDescent="0.25">
      <c r="A452">
        <v>45080164</v>
      </c>
      <c r="B452" t="s">
        <v>1848</v>
      </c>
      <c r="C452" s="4">
        <v>45080</v>
      </c>
      <c r="D452" s="5">
        <v>0.85416666666666663</v>
      </c>
      <c r="E452" t="s">
        <v>2186</v>
      </c>
      <c r="F452" t="s">
        <v>73</v>
      </c>
      <c r="H452" t="s">
        <v>40</v>
      </c>
      <c r="I452">
        <v>6600</v>
      </c>
      <c r="J452">
        <v>13</v>
      </c>
      <c r="K452" t="s">
        <v>1950</v>
      </c>
      <c r="L452">
        <v>3695</v>
      </c>
      <c r="M452" t="s">
        <v>1019</v>
      </c>
      <c r="O452" t="s">
        <v>2187</v>
      </c>
      <c r="P452">
        <v>230</v>
      </c>
      <c r="Q452" t="s">
        <v>91</v>
      </c>
      <c r="R452" t="s">
        <v>128</v>
      </c>
      <c r="S452">
        <v>73.25</v>
      </c>
      <c r="T452">
        <v>3</v>
      </c>
      <c r="U452" t="s">
        <v>2197</v>
      </c>
      <c r="W452">
        <v>22</v>
      </c>
      <c r="X452">
        <v>6</v>
      </c>
      <c r="Y452">
        <v>11</v>
      </c>
      <c r="Z452">
        <v>8</v>
      </c>
      <c r="AA452">
        <v>162</v>
      </c>
      <c r="AC452" t="s">
        <v>790</v>
      </c>
      <c r="AD452" t="s">
        <v>2198</v>
      </c>
      <c r="AE452" t="s">
        <v>2199</v>
      </c>
      <c r="AF452">
        <v>3</v>
      </c>
      <c r="AH452" t="s">
        <v>2200</v>
      </c>
      <c r="AI452" t="s">
        <v>2201</v>
      </c>
      <c r="AJ452" t="s">
        <v>174</v>
      </c>
      <c r="AL452" t="s">
        <v>76</v>
      </c>
      <c r="AM452">
        <f>SUM( 25/1 )</f>
        <v>25</v>
      </c>
    </row>
    <row r="453" spans="1:39" x14ac:dyDescent="0.25">
      <c r="A453">
        <v>45080164</v>
      </c>
      <c r="B453" t="s">
        <v>1848</v>
      </c>
      <c r="C453" s="4">
        <v>45080</v>
      </c>
      <c r="D453" s="5">
        <v>0.85416666666666663</v>
      </c>
      <c r="E453" t="s">
        <v>2186</v>
      </c>
      <c r="F453" t="s">
        <v>73</v>
      </c>
      <c r="H453" t="s">
        <v>40</v>
      </c>
      <c r="I453">
        <v>6600</v>
      </c>
      <c r="J453">
        <v>13</v>
      </c>
      <c r="K453" t="s">
        <v>1950</v>
      </c>
      <c r="L453">
        <v>3695</v>
      </c>
      <c r="M453" t="s">
        <v>1019</v>
      </c>
      <c r="O453" t="s">
        <v>2187</v>
      </c>
      <c r="P453">
        <v>230</v>
      </c>
      <c r="Q453" t="s">
        <v>86</v>
      </c>
      <c r="R453" t="s">
        <v>75</v>
      </c>
      <c r="S453">
        <v>73.75</v>
      </c>
      <c r="T453">
        <v>6</v>
      </c>
      <c r="U453" t="s">
        <v>2212</v>
      </c>
      <c r="W453">
        <v>4.5</v>
      </c>
      <c r="X453">
        <v>6</v>
      </c>
      <c r="Y453">
        <v>11</v>
      </c>
      <c r="Z453">
        <v>4</v>
      </c>
      <c r="AA453">
        <v>158</v>
      </c>
      <c r="AD453" t="s">
        <v>1883</v>
      </c>
      <c r="AE453" t="s">
        <v>2213</v>
      </c>
      <c r="AF453">
        <v>7</v>
      </c>
      <c r="AH453" t="s">
        <v>2214</v>
      </c>
      <c r="AI453" t="s">
        <v>2215</v>
      </c>
      <c r="AJ453" t="s">
        <v>65</v>
      </c>
      <c r="AL453" t="s">
        <v>45</v>
      </c>
      <c r="AM453">
        <f>SUM( 7/4 )</f>
        <v>1.75</v>
      </c>
    </row>
    <row r="454" spans="1:39" x14ac:dyDescent="0.25">
      <c r="A454">
        <v>45080164</v>
      </c>
      <c r="B454" t="s">
        <v>1848</v>
      </c>
      <c r="C454" s="4">
        <v>45080</v>
      </c>
      <c r="D454" s="5">
        <v>0.85416666666666663</v>
      </c>
      <c r="E454" t="s">
        <v>2186</v>
      </c>
      <c r="F454" t="s">
        <v>73</v>
      </c>
      <c r="H454" t="s">
        <v>40</v>
      </c>
      <c r="I454">
        <v>6600</v>
      </c>
      <c r="J454">
        <v>13</v>
      </c>
      <c r="K454" t="s">
        <v>1950</v>
      </c>
      <c r="L454">
        <v>3695</v>
      </c>
      <c r="M454" t="s">
        <v>1019</v>
      </c>
      <c r="O454" t="s">
        <v>2187</v>
      </c>
      <c r="P454">
        <v>230</v>
      </c>
      <c r="Q454" t="s">
        <v>125</v>
      </c>
      <c r="R454" t="s">
        <v>1269</v>
      </c>
      <c r="S454">
        <v>81.25</v>
      </c>
      <c r="T454">
        <v>13</v>
      </c>
      <c r="U454" t="s">
        <v>2239</v>
      </c>
      <c r="W454">
        <v>12</v>
      </c>
      <c r="X454">
        <v>4</v>
      </c>
      <c r="Y454">
        <v>10</v>
      </c>
      <c r="Z454">
        <v>13</v>
      </c>
      <c r="AA454">
        <v>153</v>
      </c>
      <c r="AD454" t="s">
        <v>2109</v>
      </c>
      <c r="AE454" t="s">
        <v>2240</v>
      </c>
      <c r="AF454">
        <v>7</v>
      </c>
      <c r="AH454" t="s">
        <v>2241</v>
      </c>
      <c r="AL454" t="s">
        <v>112</v>
      </c>
      <c r="AM454">
        <f>SUM( 14/1 )</f>
        <v>14</v>
      </c>
    </row>
    <row r="455" spans="1:39" x14ac:dyDescent="0.25">
      <c r="A455">
        <v>45080164</v>
      </c>
      <c r="B455" t="s">
        <v>1848</v>
      </c>
      <c r="C455" s="4">
        <v>45080</v>
      </c>
      <c r="D455" s="5">
        <v>0.85416666666666663</v>
      </c>
      <c r="E455" t="s">
        <v>2186</v>
      </c>
      <c r="F455" t="s">
        <v>73</v>
      </c>
      <c r="H455" t="s">
        <v>40</v>
      </c>
      <c r="I455">
        <v>6600</v>
      </c>
      <c r="J455">
        <v>13</v>
      </c>
      <c r="K455" t="s">
        <v>1950</v>
      </c>
      <c r="L455">
        <v>3695</v>
      </c>
      <c r="M455" t="s">
        <v>1019</v>
      </c>
      <c r="O455" t="s">
        <v>2187</v>
      </c>
      <c r="P455">
        <v>230</v>
      </c>
      <c r="Q455" t="s">
        <v>92</v>
      </c>
      <c r="R455" t="s">
        <v>53</v>
      </c>
      <c r="S455">
        <v>87.25</v>
      </c>
      <c r="T455">
        <v>8</v>
      </c>
      <c r="U455" t="s">
        <v>2220</v>
      </c>
      <c r="W455">
        <v>100</v>
      </c>
      <c r="X455">
        <v>5</v>
      </c>
      <c r="Y455">
        <v>11</v>
      </c>
      <c r="Z455">
        <v>4</v>
      </c>
      <c r="AA455">
        <v>158</v>
      </c>
      <c r="AC455" t="s">
        <v>790</v>
      </c>
      <c r="AD455" t="s">
        <v>1859</v>
      </c>
      <c r="AE455" t="s">
        <v>2011</v>
      </c>
      <c r="AF455">
        <v>7</v>
      </c>
      <c r="AH455" t="s">
        <v>2221</v>
      </c>
      <c r="AI455" t="s">
        <v>2222</v>
      </c>
      <c r="AJ455" t="s">
        <v>2223</v>
      </c>
      <c r="AL455" t="s">
        <v>104</v>
      </c>
      <c r="AM455">
        <f>SUM( 66/1 )</f>
        <v>66</v>
      </c>
    </row>
    <row r="456" spans="1:39" x14ac:dyDescent="0.25">
      <c r="A456">
        <v>45080164</v>
      </c>
      <c r="B456" t="s">
        <v>1848</v>
      </c>
      <c r="C456" s="4">
        <v>45080</v>
      </c>
      <c r="D456" s="5">
        <v>0.85416666666666663</v>
      </c>
      <c r="E456" t="s">
        <v>2186</v>
      </c>
      <c r="F456" t="s">
        <v>73</v>
      </c>
      <c r="H456" t="s">
        <v>40</v>
      </c>
      <c r="I456">
        <v>6600</v>
      </c>
      <c r="J456">
        <v>13</v>
      </c>
      <c r="K456" t="s">
        <v>1950</v>
      </c>
      <c r="L456">
        <v>3695</v>
      </c>
      <c r="M456" t="s">
        <v>1019</v>
      </c>
      <c r="O456" t="s">
        <v>2187</v>
      </c>
      <c r="P456">
        <v>230</v>
      </c>
      <c r="Q456" t="s">
        <v>2202</v>
      </c>
      <c r="T456">
        <v>4</v>
      </c>
      <c r="U456" t="s">
        <v>2203</v>
      </c>
      <c r="W456">
        <v>11</v>
      </c>
      <c r="X456">
        <v>5</v>
      </c>
      <c r="Y456">
        <v>11</v>
      </c>
      <c r="Z456">
        <v>11</v>
      </c>
      <c r="AA456">
        <v>165</v>
      </c>
      <c r="AD456" t="s">
        <v>2204</v>
      </c>
      <c r="AE456" t="s">
        <v>2205</v>
      </c>
      <c r="AH456" t="s">
        <v>2206</v>
      </c>
      <c r="AI456" t="s">
        <v>2207</v>
      </c>
      <c r="AJ456" t="s">
        <v>2208</v>
      </c>
      <c r="AL456" t="s">
        <v>90</v>
      </c>
      <c r="AM456">
        <f>SUM( 12/1 )</f>
        <v>12</v>
      </c>
    </row>
    <row r="457" spans="1:39" x14ac:dyDescent="0.25">
      <c r="A457">
        <v>45080164</v>
      </c>
      <c r="B457" t="s">
        <v>1848</v>
      </c>
      <c r="C457" s="4">
        <v>45080</v>
      </c>
      <c r="D457" s="5">
        <v>0.85416666666666663</v>
      </c>
      <c r="E457" t="s">
        <v>2186</v>
      </c>
      <c r="F457" t="s">
        <v>73</v>
      </c>
      <c r="H457" t="s">
        <v>40</v>
      </c>
      <c r="I457">
        <v>6600</v>
      </c>
      <c r="J457">
        <v>13</v>
      </c>
      <c r="K457" t="s">
        <v>1950</v>
      </c>
      <c r="L457">
        <v>3695</v>
      </c>
      <c r="M457" t="s">
        <v>1019</v>
      </c>
      <c r="O457" t="s">
        <v>2187</v>
      </c>
      <c r="P457">
        <v>230</v>
      </c>
      <c r="Q457" t="s">
        <v>2202</v>
      </c>
      <c r="T457">
        <v>12</v>
      </c>
      <c r="U457" t="s">
        <v>2237</v>
      </c>
      <c r="W457">
        <v>20</v>
      </c>
      <c r="X457">
        <v>4</v>
      </c>
      <c r="Y457">
        <v>10</v>
      </c>
      <c r="Z457">
        <v>13</v>
      </c>
      <c r="AA457">
        <v>153</v>
      </c>
      <c r="AD457" t="s">
        <v>1998</v>
      </c>
      <c r="AE457" t="s">
        <v>2021</v>
      </c>
      <c r="AF457">
        <v>7</v>
      </c>
      <c r="AH457" t="s">
        <v>2238</v>
      </c>
      <c r="AL457" t="s">
        <v>76</v>
      </c>
      <c r="AM457">
        <f>SUM( 25/1 )</f>
        <v>25</v>
      </c>
    </row>
    <row r="458" spans="1:39" x14ac:dyDescent="0.25">
      <c r="A458">
        <v>45081101</v>
      </c>
      <c r="B458" t="s">
        <v>2242</v>
      </c>
      <c r="C458" s="4">
        <v>45081</v>
      </c>
      <c r="D458" s="5">
        <v>0.60416666666666663</v>
      </c>
      <c r="E458" t="s">
        <v>2243</v>
      </c>
      <c r="F458" t="s">
        <v>93</v>
      </c>
      <c r="G458">
        <v>5</v>
      </c>
      <c r="H458" t="s">
        <v>94</v>
      </c>
      <c r="I458">
        <v>4489</v>
      </c>
      <c r="J458">
        <v>3</v>
      </c>
      <c r="K458" t="s">
        <v>2244</v>
      </c>
      <c r="L458">
        <v>5318</v>
      </c>
      <c r="M458" t="s">
        <v>945</v>
      </c>
      <c r="N458">
        <v>100</v>
      </c>
      <c r="O458" t="s">
        <v>2245</v>
      </c>
      <c r="P458">
        <v>400.2</v>
      </c>
      <c r="Q458" t="s">
        <v>41</v>
      </c>
      <c r="S458">
        <v>0</v>
      </c>
      <c r="T458">
        <v>3</v>
      </c>
      <c r="U458" t="s">
        <v>2254</v>
      </c>
      <c r="W458">
        <v>0.90909090909090895</v>
      </c>
      <c r="X458">
        <v>6</v>
      </c>
      <c r="Y458">
        <v>10</v>
      </c>
      <c r="Z458">
        <v>4</v>
      </c>
      <c r="AA458">
        <v>144</v>
      </c>
      <c r="AB458" t="s">
        <v>42</v>
      </c>
      <c r="AD458" t="s">
        <v>2255</v>
      </c>
      <c r="AE458" t="s">
        <v>2256</v>
      </c>
      <c r="AF458">
        <v>5</v>
      </c>
      <c r="AG458">
        <v>81</v>
      </c>
      <c r="AH458" t="s">
        <v>2257</v>
      </c>
      <c r="AI458" t="s">
        <v>2258</v>
      </c>
      <c r="AJ458" t="s">
        <v>80</v>
      </c>
      <c r="AL458" t="s">
        <v>1284</v>
      </c>
      <c r="AM458">
        <f>SUM( 6/4 )</f>
        <v>1.5</v>
      </c>
    </row>
    <row r="459" spans="1:39" x14ac:dyDescent="0.25">
      <c r="A459">
        <v>45081101</v>
      </c>
      <c r="B459" t="s">
        <v>2242</v>
      </c>
      <c r="C459" s="4">
        <v>45081</v>
      </c>
      <c r="D459" s="5">
        <v>0.60416666666666663</v>
      </c>
      <c r="E459" t="s">
        <v>2243</v>
      </c>
      <c r="F459" t="s">
        <v>93</v>
      </c>
      <c r="G459">
        <v>5</v>
      </c>
      <c r="H459" t="s">
        <v>94</v>
      </c>
      <c r="I459">
        <v>4489</v>
      </c>
      <c r="J459">
        <v>3</v>
      </c>
      <c r="K459" t="s">
        <v>2244</v>
      </c>
      <c r="L459">
        <v>5318</v>
      </c>
      <c r="M459" t="s">
        <v>945</v>
      </c>
      <c r="N459">
        <v>100</v>
      </c>
      <c r="O459" t="s">
        <v>2245</v>
      </c>
      <c r="P459">
        <v>400.2</v>
      </c>
      <c r="Q459" t="s">
        <v>60</v>
      </c>
      <c r="R459" t="s">
        <v>92</v>
      </c>
      <c r="S459">
        <v>11</v>
      </c>
      <c r="T459">
        <v>2</v>
      </c>
      <c r="U459" t="s">
        <v>2250</v>
      </c>
      <c r="W459">
        <v>5.5</v>
      </c>
      <c r="X459">
        <v>9</v>
      </c>
      <c r="Y459">
        <v>11</v>
      </c>
      <c r="Z459">
        <v>8</v>
      </c>
      <c r="AA459">
        <v>162</v>
      </c>
      <c r="AC459" t="s">
        <v>62</v>
      </c>
      <c r="AD459" t="s">
        <v>1395</v>
      </c>
      <c r="AE459" t="s">
        <v>1504</v>
      </c>
      <c r="AG459">
        <v>94</v>
      </c>
      <c r="AH459" t="s">
        <v>2251</v>
      </c>
      <c r="AI459" t="s">
        <v>2252</v>
      </c>
      <c r="AJ459" t="s">
        <v>2253</v>
      </c>
      <c r="AL459" t="s">
        <v>64</v>
      </c>
      <c r="AM459">
        <f>SUM( 3/1 )</f>
        <v>3</v>
      </c>
    </row>
    <row r="460" spans="1:39" x14ac:dyDescent="0.25">
      <c r="A460">
        <v>45081101</v>
      </c>
      <c r="B460" t="s">
        <v>2242</v>
      </c>
      <c r="C460" s="4">
        <v>45081</v>
      </c>
      <c r="D460" s="5">
        <v>0.60416666666666663</v>
      </c>
      <c r="E460" t="s">
        <v>2243</v>
      </c>
      <c r="F460" t="s">
        <v>93</v>
      </c>
      <c r="G460">
        <v>5</v>
      </c>
      <c r="H460" t="s">
        <v>94</v>
      </c>
      <c r="I460">
        <v>4489</v>
      </c>
      <c r="J460">
        <v>3</v>
      </c>
      <c r="K460" t="s">
        <v>2244</v>
      </c>
      <c r="L460">
        <v>5318</v>
      </c>
      <c r="M460" t="s">
        <v>945</v>
      </c>
      <c r="N460">
        <v>100</v>
      </c>
      <c r="O460" t="s">
        <v>2245</v>
      </c>
      <c r="P460">
        <v>400.2</v>
      </c>
      <c r="Q460" t="s">
        <v>56</v>
      </c>
      <c r="R460" t="s">
        <v>114</v>
      </c>
      <c r="S460">
        <v>12.25</v>
      </c>
      <c r="T460">
        <v>1</v>
      </c>
      <c r="U460" t="s">
        <v>2246</v>
      </c>
      <c r="W460">
        <v>1.625</v>
      </c>
      <c r="X460">
        <v>7</v>
      </c>
      <c r="Y460">
        <v>11</v>
      </c>
      <c r="Z460">
        <v>11</v>
      </c>
      <c r="AA460">
        <v>165</v>
      </c>
      <c r="AB460" t="s">
        <v>66</v>
      </c>
      <c r="AC460" t="s">
        <v>88</v>
      </c>
      <c r="AD460" t="s">
        <v>144</v>
      </c>
      <c r="AE460" t="s">
        <v>2247</v>
      </c>
      <c r="AF460">
        <v>3</v>
      </c>
      <c r="AG460">
        <v>100</v>
      </c>
      <c r="AH460" t="s">
        <v>2248</v>
      </c>
      <c r="AI460" t="s">
        <v>2249</v>
      </c>
      <c r="AJ460" t="s">
        <v>82</v>
      </c>
      <c r="AL460" t="s">
        <v>1297</v>
      </c>
      <c r="AM460">
        <f>SUM( 11/8 )</f>
        <v>1.375</v>
      </c>
    </row>
    <row r="461" spans="1:39" x14ac:dyDescent="0.25">
      <c r="A461">
        <v>45081102</v>
      </c>
      <c r="B461" t="s">
        <v>2242</v>
      </c>
      <c r="C461" s="4">
        <v>45081</v>
      </c>
      <c r="D461" s="5">
        <v>0.625</v>
      </c>
      <c r="E461" t="s">
        <v>2259</v>
      </c>
      <c r="F461" t="s">
        <v>39</v>
      </c>
      <c r="G461">
        <v>5</v>
      </c>
      <c r="H461" t="s">
        <v>40</v>
      </c>
      <c r="I461">
        <v>4225</v>
      </c>
      <c r="J461">
        <v>7</v>
      </c>
      <c r="K461" t="s">
        <v>2260</v>
      </c>
      <c r="L461">
        <v>4401</v>
      </c>
      <c r="M461" t="s">
        <v>945</v>
      </c>
      <c r="N461">
        <v>100</v>
      </c>
      <c r="O461" t="s">
        <v>2261</v>
      </c>
      <c r="P461">
        <v>308.89</v>
      </c>
      <c r="Q461" t="s">
        <v>41</v>
      </c>
      <c r="S461">
        <v>0</v>
      </c>
      <c r="T461">
        <v>2</v>
      </c>
      <c r="U461" t="s">
        <v>2266</v>
      </c>
      <c r="W461">
        <v>7.5</v>
      </c>
      <c r="X461">
        <v>9</v>
      </c>
      <c r="Y461">
        <v>11</v>
      </c>
      <c r="Z461">
        <v>6</v>
      </c>
      <c r="AA461">
        <v>160</v>
      </c>
      <c r="AC461" t="s">
        <v>141</v>
      </c>
      <c r="AD461" t="s">
        <v>2267</v>
      </c>
      <c r="AE461" t="s">
        <v>290</v>
      </c>
      <c r="AF461">
        <v>7</v>
      </c>
      <c r="AG461">
        <v>99</v>
      </c>
      <c r="AH461" t="s">
        <v>2268</v>
      </c>
      <c r="AI461" t="s">
        <v>2269</v>
      </c>
      <c r="AJ461" t="s">
        <v>2270</v>
      </c>
      <c r="AK461" t="s">
        <v>44</v>
      </c>
      <c r="AL461" t="s">
        <v>78</v>
      </c>
      <c r="AM461">
        <f>SUM( 10/1 )</f>
        <v>10</v>
      </c>
    </row>
    <row r="462" spans="1:39" x14ac:dyDescent="0.25">
      <c r="A462">
        <v>45081102</v>
      </c>
      <c r="B462" t="s">
        <v>2242</v>
      </c>
      <c r="C462" s="4">
        <v>45081</v>
      </c>
      <c r="D462" s="5">
        <v>0.625</v>
      </c>
      <c r="E462" t="s">
        <v>2259</v>
      </c>
      <c r="F462" t="s">
        <v>39</v>
      </c>
      <c r="G462">
        <v>5</v>
      </c>
      <c r="H462" t="s">
        <v>40</v>
      </c>
      <c r="I462">
        <v>4225</v>
      </c>
      <c r="J462">
        <v>7</v>
      </c>
      <c r="K462" t="s">
        <v>2260</v>
      </c>
      <c r="L462">
        <v>4401</v>
      </c>
      <c r="M462" t="s">
        <v>945</v>
      </c>
      <c r="N462">
        <v>100</v>
      </c>
      <c r="O462" t="s">
        <v>2261</v>
      </c>
      <c r="P462">
        <v>308.89</v>
      </c>
      <c r="Q462" t="s">
        <v>60</v>
      </c>
      <c r="R462" t="s">
        <v>83</v>
      </c>
      <c r="S462">
        <v>2.25</v>
      </c>
      <c r="T462">
        <v>4</v>
      </c>
      <c r="U462" t="s">
        <v>2275</v>
      </c>
      <c r="W462">
        <v>5</v>
      </c>
      <c r="X462">
        <v>4</v>
      </c>
      <c r="Y462">
        <v>11</v>
      </c>
      <c r="Z462">
        <v>0</v>
      </c>
      <c r="AA462">
        <v>154</v>
      </c>
      <c r="AC462" t="s">
        <v>73</v>
      </c>
      <c r="AD462" t="s">
        <v>81</v>
      </c>
      <c r="AE462" t="s">
        <v>2276</v>
      </c>
      <c r="AF462">
        <v>5</v>
      </c>
      <c r="AG462">
        <v>97</v>
      </c>
      <c r="AH462" t="s">
        <v>2277</v>
      </c>
      <c r="AI462" t="s">
        <v>2278</v>
      </c>
      <c r="AJ462" t="s">
        <v>163</v>
      </c>
      <c r="AL462" t="s">
        <v>107</v>
      </c>
      <c r="AM462">
        <f>SUM( 5/2 )</f>
        <v>2.5</v>
      </c>
    </row>
    <row r="463" spans="1:39" x14ac:dyDescent="0.25">
      <c r="A463">
        <v>45081102</v>
      </c>
      <c r="B463" t="s">
        <v>2242</v>
      </c>
      <c r="C463" s="4">
        <v>45081</v>
      </c>
      <c r="D463" s="5">
        <v>0.625</v>
      </c>
      <c r="E463" t="s">
        <v>2259</v>
      </c>
      <c r="F463" t="s">
        <v>39</v>
      </c>
      <c r="G463">
        <v>5</v>
      </c>
      <c r="H463" t="s">
        <v>40</v>
      </c>
      <c r="I463">
        <v>4225</v>
      </c>
      <c r="J463">
        <v>7</v>
      </c>
      <c r="K463" t="s">
        <v>2260</v>
      </c>
      <c r="L463">
        <v>4401</v>
      </c>
      <c r="M463" t="s">
        <v>945</v>
      </c>
      <c r="N463">
        <v>100</v>
      </c>
      <c r="O463" t="s">
        <v>2261</v>
      </c>
      <c r="P463">
        <v>308.89</v>
      </c>
      <c r="Q463" t="s">
        <v>56</v>
      </c>
      <c r="R463" t="s">
        <v>60</v>
      </c>
      <c r="S463">
        <v>4.25</v>
      </c>
      <c r="T463">
        <v>1</v>
      </c>
      <c r="U463" t="s">
        <v>2262</v>
      </c>
      <c r="W463">
        <v>1.875</v>
      </c>
      <c r="X463">
        <v>6</v>
      </c>
      <c r="Y463">
        <v>12</v>
      </c>
      <c r="Z463">
        <v>2</v>
      </c>
      <c r="AA463">
        <v>170</v>
      </c>
      <c r="AB463" t="s">
        <v>42</v>
      </c>
      <c r="AC463" t="s">
        <v>88</v>
      </c>
      <c r="AD463" t="s">
        <v>1312</v>
      </c>
      <c r="AE463" t="s">
        <v>2263</v>
      </c>
      <c r="AG463">
        <v>102</v>
      </c>
      <c r="AH463" t="s">
        <v>2264</v>
      </c>
      <c r="AI463" t="s">
        <v>2265</v>
      </c>
      <c r="AJ463" t="s">
        <v>51</v>
      </c>
      <c r="AK463" t="s">
        <v>44</v>
      </c>
      <c r="AL463" t="s">
        <v>717</v>
      </c>
      <c r="AM463">
        <f>SUM( 13/8 )</f>
        <v>1.625</v>
      </c>
    </row>
    <row r="464" spans="1:39" x14ac:dyDescent="0.25">
      <c r="A464">
        <v>45081102</v>
      </c>
      <c r="B464" t="s">
        <v>2242</v>
      </c>
      <c r="C464" s="4">
        <v>45081</v>
      </c>
      <c r="D464" s="5">
        <v>0.625</v>
      </c>
      <c r="E464" t="s">
        <v>2259</v>
      </c>
      <c r="F464" t="s">
        <v>39</v>
      </c>
      <c r="G464">
        <v>5</v>
      </c>
      <c r="H464" t="s">
        <v>40</v>
      </c>
      <c r="I464">
        <v>4225</v>
      </c>
      <c r="J464">
        <v>7</v>
      </c>
      <c r="K464" t="s">
        <v>2260</v>
      </c>
      <c r="L464">
        <v>4401</v>
      </c>
      <c r="M464" t="s">
        <v>945</v>
      </c>
      <c r="N464">
        <v>100</v>
      </c>
      <c r="O464" t="s">
        <v>2261</v>
      </c>
      <c r="P464">
        <v>308.89</v>
      </c>
      <c r="Q464" t="s">
        <v>50</v>
      </c>
      <c r="R464" t="s">
        <v>135</v>
      </c>
      <c r="S464">
        <v>4.4000000000000004</v>
      </c>
      <c r="T464">
        <v>6</v>
      </c>
      <c r="U464" t="s">
        <v>2284</v>
      </c>
      <c r="W464">
        <v>4</v>
      </c>
      <c r="X464">
        <v>6</v>
      </c>
      <c r="Y464">
        <v>10</v>
      </c>
      <c r="Z464">
        <v>3</v>
      </c>
      <c r="AA464">
        <v>143</v>
      </c>
      <c r="AB464" t="s">
        <v>66</v>
      </c>
      <c r="AD464" t="s">
        <v>1258</v>
      </c>
      <c r="AE464" t="s">
        <v>1340</v>
      </c>
      <c r="AF464">
        <v>3</v>
      </c>
      <c r="AG464">
        <v>78</v>
      </c>
      <c r="AH464" t="s">
        <v>2285</v>
      </c>
      <c r="AI464" t="s">
        <v>2286</v>
      </c>
      <c r="AJ464" t="s">
        <v>136</v>
      </c>
      <c r="AL464" t="s">
        <v>117</v>
      </c>
      <c r="AM464">
        <f>SUM( 11/2 )</f>
        <v>5.5</v>
      </c>
    </row>
    <row r="465" spans="1:39" x14ac:dyDescent="0.25">
      <c r="A465">
        <v>45081102</v>
      </c>
      <c r="B465" t="s">
        <v>2242</v>
      </c>
      <c r="C465" s="4">
        <v>45081</v>
      </c>
      <c r="D465" s="5">
        <v>0.625</v>
      </c>
      <c r="E465" t="s">
        <v>2259</v>
      </c>
      <c r="F465" t="s">
        <v>39</v>
      </c>
      <c r="G465">
        <v>5</v>
      </c>
      <c r="H465" t="s">
        <v>40</v>
      </c>
      <c r="I465">
        <v>4225</v>
      </c>
      <c r="J465">
        <v>7</v>
      </c>
      <c r="K465" t="s">
        <v>2260</v>
      </c>
      <c r="L465">
        <v>4401</v>
      </c>
      <c r="M465" t="s">
        <v>945</v>
      </c>
      <c r="N465">
        <v>100</v>
      </c>
      <c r="O465" t="s">
        <v>2261</v>
      </c>
      <c r="P465">
        <v>308.89</v>
      </c>
      <c r="Q465" t="s">
        <v>61</v>
      </c>
      <c r="R465" t="s">
        <v>135</v>
      </c>
      <c r="S465">
        <v>4.55</v>
      </c>
      <c r="T465">
        <v>5</v>
      </c>
      <c r="U465" t="s">
        <v>2279</v>
      </c>
      <c r="W465">
        <v>6</v>
      </c>
      <c r="X465">
        <v>8</v>
      </c>
      <c r="Y465">
        <v>10</v>
      </c>
      <c r="Z465">
        <v>1</v>
      </c>
      <c r="AA465">
        <v>141</v>
      </c>
      <c r="AC465" t="s">
        <v>39</v>
      </c>
      <c r="AD465" t="s">
        <v>2280</v>
      </c>
      <c r="AE465" t="s">
        <v>2281</v>
      </c>
      <c r="AF465">
        <v>7</v>
      </c>
      <c r="AG465">
        <v>80</v>
      </c>
      <c r="AH465" t="s">
        <v>2282</v>
      </c>
      <c r="AI465" t="s">
        <v>2283</v>
      </c>
      <c r="AJ465" t="s">
        <v>134</v>
      </c>
      <c r="AK465" t="s">
        <v>44</v>
      </c>
      <c r="AL465" t="s">
        <v>90</v>
      </c>
      <c r="AM465">
        <f>SUM( 12/1 )</f>
        <v>12</v>
      </c>
    </row>
    <row r="466" spans="1:39" x14ac:dyDescent="0.25">
      <c r="A466">
        <v>45081102</v>
      </c>
      <c r="B466" t="s">
        <v>2242</v>
      </c>
      <c r="C466" s="4">
        <v>45081</v>
      </c>
      <c r="D466" s="5">
        <v>0.625</v>
      </c>
      <c r="E466" t="s">
        <v>2259</v>
      </c>
      <c r="F466" t="s">
        <v>39</v>
      </c>
      <c r="G466">
        <v>5</v>
      </c>
      <c r="H466" t="s">
        <v>40</v>
      </c>
      <c r="I466">
        <v>4225</v>
      </c>
      <c r="J466">
        <v>7</v>
      </c>
      <c r="K466" t="s">
        <v>2260</v>
      </c>
      <c r="L466">
        <v>4401</v>
      </c>
      <c r="M466" t="s">
        <v>945</v>
      </c>
      <c r="N466">
        <v>100</v>
      </c>
      <c r="O466" t="s">
        <v>2261</v>
      </c>
      <c r="P466">
        <v>308.89</v>
      </c>
      <c r="Q466" t="s">
        <v>53</v>
      </c>
      <c r="R466" t="s">
        <v>161</v>
      </c>
      <c r="S466">
        <v>17.55</v>
      </c>
      <c r="T466">
        <v>3</v>
      </c>
      <c r="U466" t="s">
        <v>2271</v>
      </c>
      <c r="W466">
        <v>28</v>
      </c>
      <c r="X466">
        <v>6</v>
      </c>
      <c r="Y466">
        <v>11</v>
      </c>
      <c r="Z466">
        <v>1</v>
      </c>
      <c r="AA466">
        <v>155</v>
      </c>
      <c r="AC466" t="s">
        <v>62</v>
      </c>
      <c r="AD466" t="s">
        <v>2272</v>
      </c>
      <c r="AE466" t="s">
        <v>359</v>
      </c>
      <c r="AF466">
        <v>7</v>
      </c>
      <c r="AG466">
        <v>94</v>
      </c>
      <c r="AH466" t="s">
        <v>2273</v>
      </c>
      <c r="AI466" t="s">
        <v>2274</v>
      </c>
      <c r="AJ466" t="s">
        <v>47</v>
      </c>
      <c r="AL466" t="s">
        <v>112</v>
      </c>
      <c r="AM466">
        <f>SUM( 14/1 )</f>
        <v>14</v>
      </c>
    </row>
    <row r="467" spans="1:39" x14ac:dyDescent="0.25">
      <c r="A467">
        <v>45081102</v>
      </c>
      <c r="B467" t="s">
        <v>2242</v>
      </c>
      <c r="C467" s="4">
        <v>45081</v>
      </c>
      <c r="D467" s="5">
        <v>0.625</v>
      </c>
      <c r="E467" t="s">
        <v>2259</v>
      </c>
      <c r="F467" t="s">
        <v>39</v>
      </c>
      <c r="G467">
        <v>5</v>
      </c>
      <c r="H467" t="s">
        <v>40</v>
      </c>
      <c r="I467">
        <v>4225</v>
      </c>
      <c r="J467">
        <v>7</v>
      </c>
      <c r="K467" t="s">
        <v>2260</v>
      </c>
      <c r="L467">
        <v>4401</v>
      </c>
      <c r="M467" t="s">
        <v>945</v>
      </c>
      <c r="N467">
        <v>100</v>
      </c>
      <c r="O467" t="s">
        <v>2261</v>
      </c>
      <c r="P467">
        <v>308.89</v>
      </c>
      <c r="Q467" t="s">
        <v>46</v>
      </c>
      <c r="R467" t="s">
        <v>135</v>
      </c>
      <c r="S467">
        <v>17.7</v>
      </c>
      <c r="T467">
        <v>7</v>
      </c>
      <c r="U467" t="s">
        <v>2287</v>
      </c>
      <c r="W467">
        <v>7</v>
      </c>
      <c r="X467">
        <v>10</v>
      </c>
      <c r="Y467">
        <v>9</v>
      </c>
      <c r="Z467">
        <v>13</v>
      </c>
      <c r="AA467">
        <v>139</v>
      </c>
      <c r="AC467" t="s">
        <v>73</v>
      </c>
      <c r="AD467" t="s">
        <v>2288</v>
      </c>
      <c r="AE467" t="s">
        <v>1464</v>
      </c>
      <c r="AF467">
        <v>3</v>
      </c>
      <c r="AG467">
        <v>74</v>
      </c>
      <c r="AH467" t="s">
        <v>2289</v>
      </c>
      <c r="AI467" t="s">
        <v>2290</v>
      </c>
      <c r="AJ467" t="s">
        <v>128</v>
      </c>
      <c r="AK467" t="s">
        <v>44</v>
      </c>
      <c r="AL467" t="s">
        <v>78</v>
      </c>
      <c r="AM467">
        <f>SUM( 10/1 )</f>
        <v>10</v>
      </c>
    </row>
    <row r="468" spans="1:39" x14ac:dyDescent="0.25">
      <c r="A468">
        <v>45081103</v>
      </c>
      <c r="B468" t="s">
        <v>2242</v>
      </c>
      <c r="C468" s="4">
        <v>45081</v>
      </c>
      <c r="D468" s="5">
        <v>0.64583333333333337</v>
      </c>
      <c r="E468" t="s">
        <v>2291</v>
      </c>
      <c r="F468" t="s">
        <v>93</v>
      </c>
      <c r="G468">
        <v>5</v>
      </c>
      <c r="H468" t="s">
        <v>94</v>
      </c>
      <c r="I468">
        <v>4489</v>
      </c>
      <c r="J468">
        <v>7</v>
      </c>
      <c r="K468" t="s">
        <v>2292</v>
      </c>
      <c r="L468">
        <v>3579</v>
      </c>
      <c r="M468" t="s">
        <v>945</v>
      </c>
      <c r="N468">
        <v>100</v>
      </c>
      <c r="O468" t="s">
        <v>2293</v>
      </c>
      <c r="P468">
        <v>248.81</v>
      </c>
      <c r="Q468" t="s">
        <v>41</v>
      </c>
      <c r="S468">
        <v>0</v>
      </c>
      <c r="T468">
        <v>3</v>
      </c>
      <c r="U468" t="s">
        <v>2302</v>
      </c>
      <c r="W468">
        <v>7</v>
      </c>
      <c r="X468">
        <v>8</v>
      </c>
      <c r="Y468">
        <v>10</v>
      </c>
      <c r="Z468">
        <v>11</v>
      </c>
      <c r="AA468">
        <v>151</v>
      </c>
      <c r="AC468" t="s">
        <v>39</v>
      </c>
      <c r="AD468" t="s">
        <v>2280</v>
      </c>
      <c r="AE468" t="s">
        <v>1313</v>
      </c>
      <c r="AG468">
        <v>81</v>
      </c>
      <c r="AH468" t="s">
        <v>2303</v>
      </c>
      <c r="AI468" t="s">
        <v>2304</v>
      </c>
      <c r="AJ468" t="s">
        <v>80</v>
      </c>
      <c r="AK468" t="s">
        <v>44</v>
      </c>
      <c r="AL468" t="s">
        <v>74</v>
      </c>
      <c r="AM468">
        <f>SUM( 8/1 )</f>
        <v>8</v>
      </c>
    </row>
    <row r="469" spans="1:39" x14ac:dyDescent="0.25">
      <c r="A469">
        <v>45081103</v>
      </c>
      <c r="B469" t="s">
        <v>2242</v>
      </c>
      <c r="C469" s="4">
        <v>45081</v>
      </c>
      <c r="D469" s="5">
        <v>0.64583333333333337</v>
      </c>
      <c r="E469" t="s">
        <v>2291</v>
      </c>
      <c r="F469" t="s">
        <v>93</v>
      </c>
      <c r="G469">
        <v>5</v>
      </c>
      <c r="H469" t="s">
        <v>94</v>
      </c>
      <c r="I469">
        <v>4489</v>
      </c>
      <c r="J469">
        <v>7</v>
      </c>
      <c r="K469" t="s">
        <v>2292</v>
      </c>
      <c r="L469">
        <v>3579</v>
      </c>
      <c r="M469" t="s">
        <v>945</v>
      </c>
      <c r="N469">
        <v>100</v>
      </c>
      <c r="O469" t="s">
        <v>2293</v>
      </c>
      <c r="P469">
        <v>248.81</v>
      </c>
      <c r="Q469" t="s">
        <v>60</v>
      </c>
      <c r="R469" t="s">
        <v>1269</v>
      </c>
      <c r="S469">
        <v>7.5</v>
      </c>
      <c r="T469">
        <v>7</v>
      </c>
      <c r="U469" t="s">
        <v>2316</v>
      </c>
      <c r="W469">
        <v>5</v>
      </c>
      <c r="X469">
        <v>9</v>
      </c>
      <c r="Y469">
        <v>10</v>
      </c>
      <c r="Z469">
        <v>4</v>
      </c>
      <c r="AA469">
        <v>144</v>
      </c>
      <c r="AC469" t="s">
        <v>62</v>
      </c>
      <c r="AD469" t="s">
        <v>2317</v>
      </c>
      <c r="AE469" t="s">
        <v>1176</v>
      </c>
      <c r="AG469">
        <v>74</v>
      </c>
      <c r="AH469" t="s">
        <v>2318</v>
      </c>
      <c r="AI469" t="s">
        <v>2319</v>
      </c>
      <c r="AJ469" t="s">
        <v>2320</v>
      </c>
      <c r="AK469" t="s">
        <v>44</v>
      </c>
      <c r="AL469" t="s">
        <v>78</v>
      </c>
      <c r="AM469">
        <f>SUM( 10/1 )</f>
        <v>10</v>
      </c>
    </row>
    <row r="470" spans="1:39" x14ac:dyDescent="0.25">
      <c r="A470">
        <v>45081103</v>
      </c>
      <c r="B470" t="s">
        <v>2242</v>
      </c>
      <c r="C470" s="4">
        <v>45081</v>
      </c>
      <c r="D470" s="5">
        <v>0.64583333333333337</v>
      </c>
      <c r="E470" t="s">
        <v>2291</v>
      </c>
      <c r="F470" t="s">
        <v>93</v>
      </c>
      <c r="G470">
        <v>5</v>
      </c>
      <c r="H470" t="s">
        <v>94</v>
      </c>
      <c r="I470">
        <v>4489</v>
      </c>
      <c r="J470">
        <v>7</v>
      </c>
      <c r="K470" t="s">
        <v>2292</v>
      </c>
      <c r="L470">
        <v>3579</v>
      </c>
      <c r="M470" t="s">
        <v>945</v>
      </c>
      <c r="N470">
        <v>100</v>
      </c>
      <c r="O470" t="s">
        <v>2293</v>
      </c>
      <c r="P470">
        <v>248.81</v>
      </c>
      <c r="Q470" t="s">
        <v>56</v>
      </c>
      <c r="R470" t="s">
        <v>116</v>
      </c>
      <c r="S470">
        <v>8.25</v>
      </c>
      <c r="T470">
        <v>4</v>
      </c>
      <c r="U470" t="s">
        <v>2305</v>
      </c>
      <c r="W470">
        <v>2.75</v>
      </c>
      <c r="X470">
        <v>7</v>
      </c>
      <c r="Y470">
        <v>10</v>
      </c>
      <c r="Z470">
        <v>8</v>
      </c>
      <c r="AA470">
        <v>148</v>
      </c>
      <c r="AB470" t="s">
        <v>42</v>
      </c>
      <c r="AC470" t="s">
        <v>88</v>
      </c>
      <c r="AD470" t="s">
        <v>2306</v>
      </c>
      <c r="AE470" t="s">
        <v>1346</v>
      </c>
      <c r="AF470">
        <v>3</v>
      </c>
      <c r="AG470">
        <v>81</v>
      </c>
      <c r="AH470" t="s">
        <v>2307</v>
      </c>
      <c r="AI470" t="s">
        <v>2308</v>
      </c>
      <c r="AJ470" t="s">
        <v>51</v>
      </c>
      <c r="AK470" t="s">
        <v>122</v>
      </c>
      <c r="AL470" t="s">
        <v>139</v>
      </c>
      <c r="AM470">
        <f>SUM( 9/4 )</f>
        <v>2.25</v>
      </c>
    </row>
    <row r="471" spans="1:39" x14ac:dyDescent="0.25">
      <c r="A471">
        <v>45081103</v>
      </c>
      <c r="B471" t="s">
        <v>2242</v>
      </c>
      <c r="C471" s="4">
        <v>45081</v>
      </c>
      <c r="D471" s="5">
        <v>0.64583333333333337</v>
      </c>
      <c r="E471" t="s">
        <v>2291</v>
      </c>
      <c r="F471" t="s">
        <v>93</v>
      </c>
      <c r="G471">
        <v>5</v>
      </c>
      <c r="H471" t="s">
        <v>94</v>
      </c>
      <c r="I471">
        <v>4489</v>
      </c>
      <c r="J471">
        <v>7</v>
      </c>
      <c r="K471" t="s">
        <v>2292</v>
      </c>
      <c r="L471">
        <v>3579</v>
      </c>
      <c r="M471" t="s">
        <v>945</v>
      </c>
      <c r="N471">
        <v>100</v>
      </c>
      <c r="O471" t="s">
        <v>2293</v>
      </c>
      <c r="P471">
        <v>248.81</v>
      </c>
      <c r="Q471" t="s">
        <v>50</v>
      </c>
      <c r="R471" t="s">
        <v>1124</v>
      </c>
      <c r="S471">
        <v>11.75</v>
      </c>
      <c r="T471">
        <v>2</v>
      </c>
      <c r="U471" t="s">
        <v>2298</v>
      </c>
      <c r="W471">
        <v>3.3333333333333299</v>
      </c>
      <c r="X471">
        <v>7</v>
      </c>
      <c r="Y471">
        <v>10</v>
      </c>
      <c r="Z471">
        <v>1</v>
      </c>
      <c r="AA471">
        <v>141</v>
      </c>
      <c r="AB471" t="s">
        <v>66</v>
      </c>
      <c r="AC471" t="s">
        <v>62</v>
      </c>
      <c r="AD471" t="s">
        <v>2272</v>
      </c>
      <c r="AE471" t="s">
        <v>2299</v>
      </c>
      <c r="AF471">
        <v>10</v>
      </c>
      <c r="AG471">
        <v>81</v>
      </c>
      <c r="AH471" t="s">
        <v>2300</v>
      </c>
      <c r="AI471" t="s">
        <v>2301</v>
      </c>
      <c r="AJ471" t="s">
        <v>137</v>
      </c>
      <c r="AK471" t="s">
        <v>111</v>
      </c>
      <c r="AL471" t="s">
        <v>138</v>
      </c>
      <c r="AM471">
        <f>SUM( 6/1 )</f>
        <v>6</v>
      </c>
    </row>
    <row r="472" spans="1:39" x14ac:dyDescent="0.25">
      <c r="A472">
        <v>45081103</v>
      </c>
      <c r="B472" t="s">
        <v>2242</v>
      </c>
      <c r="C472" s="4">
        <v>45081</v>
      </c>
      <c r="D472" s="5">
        <v>0.64583333333333337</v>
      </c>
      <c r="E472" t="s">
        <v>2291</v>
      </c>
      <c r="F472" t="s">
        <v>93</v>
      </c>
      <c r="G472">
        <v>5</v>
      </c>
      <c r="H472" t="s">
        <v>94</v>
      </c>
      <c r="I472">
        <v>4489</v>
      </c>
      <c r="J472">
        <v>7</v>
      </c>
      <c r="K472" t="s">
        <v>2292</v>
      </c>
      <c r="L472">
        <v>3579</v>
      </c>
      <c r="M472" t="s">
        <v>945</v>
      </c>
      <c r="N472">
        <v>100</v>
      </c>
      <c r="O472" t="s">
        <v>2293</v>
      </c>
      <c r="P472">
        <v>248.81</v>
      </c>
      <c r="Q472" t="s">
        <v>61</v>
      </c>
      <c r="R472" t="s">
        <v>198</v>
      </c>
      <c r="S472">
        <v>11.8</v>
      </c>
      <c r="T472">
        <v>5</v>
      </c>
      <c r="U472" t="s">
        <v>2309</v>
      </c>
      <c r="W472">
        <v>6.5</v>
      </c>
      <c r="X472">
        <v>7</v>
      </c>
      <c r="Y472">
        <v>10</v>
      </c>
      <c r="Z472">
        <v>9</v>
      </c>
      <c r="AA472">
        <v>149</v>
      </c>
      <c r="AC472" t="s">
        <v>141</v>
      </c>
      <c r="AD472" t="s">
        <v>1373</v>
      </c>
      <c r="AE472" t="s">
        <v>1374</v>
      </c>
      <c r="AG472">
        <v>79</v>
      </c>
      <c r="AH472" t="s">
        <v>2310</v>
      </c>
      <c r="AI472" t="s">
        <v>2311</v>
      </c>
      <c r="AJ472" t="s">
        <v>2312</v>
      </c>
      <c r="AK472" t="s">
        <v>84</v>
      </c>
      <c r="AL472" t="s">
        <v>59</v>
      </c>
      <c r="AM472">
        <f>SUM( 7/2 )</f>
        <v>3.5</v>
      </c>
    </row>
    <row r="473" spans="1:39" x14ac:dyDescent="0.25">
      <c r="A473">
        <v>45081103</v>
      </c>
      <c r="B473" t="s">
        <v>2242</v>
      </c>
      <c r="C473" s="4">
        <v>45081</v>
      </c>
      <c r="D473" s="5">
        <v>0.64583333333333337</v>
      </c>
      <c r="E473" t="s">
        <v>2291</v>
      </c>
      <c r="F473" t="s">
        <v>93</v>
      </c>
      <c r="G473">
        <v>5</v>
      </c>
      <c r="H473" t="s">
        <v>94</v>
      </c>
      <c r="I473">
        <v>4489</v>
      </c>
      <c r="J473">
        <v>7</v>
      </c>
      <c r="K473" t="s">
        <v>2292</v>
      </c>
      <c r="L473">
        <v>3579</v>
      </c>
      <c r="M473" t="s">
        <v>945</v>
      </c>
      <c r="N473">
        <v>100</v>
      </c>
      <c r="O473" t="s">
        <v>2293</v>
      </c>
      <c r="P473">
        <v>248.81</v>
      </c>
      <c r="Q473" t="s">
        <v>69</v>
      </c>
      <c r="T473">
        <v>1</v>
      </c>
      <c r="U473" t="s">
        <v>2294</v>
      </c>
      <c r="W473">
        <v>18</v>
      </c>
      <c r="X473">
        <v>6</v>
      </c>
      <c r="Y473">
        <v>12</v>
      </c>
      <c r="Z473">
        <v>0</v>
      </c>
      <c r="AA473">
        <v>168</v>
      </c>
      <c r="AC473" t="s">
        <v>88</v>
      </c>
      <c r="AD473" t="s">
        <v>1213</v>
      </c>
      <c r="AE473" t="s">
        <v>1214</v>
      </c>
      <c r="AG473">
        <v>98</v>
      </c>
      <c r="AH473" t="s">
        <v>2295</v>
      </c>
      <c r="AI473" t="s">
        <v>2296</v>
      </c>
      <c r="AJ473" t="s">
        <v>2297</v>
      </c>
      <c r="AK473" t="s">
        <v>44</v>
      </c>
      <c r="AL473" t="s">
        <v>74</v>
      </c>
      <c r="AM473">
        <f>SUM( 8/1 )</f>
        <v>8</v>
      </c>
    </row>
    <row r="474" spans="1:39" x14ac:dyDescent="0.25">
      <c r="A474">
        <v>45081103</v>
      </c>
      <c r="B474" t="s">
        <v>2242</v>
      </c>
      <c r="C474" s="4">
        <v>45081</v>
      </c>
      <c r="D474" s="5">
        <v>0.64583333333333337</v>
      </c>
      <c r="E474" t="s">
        <v>2291</v>
      </c>
      <c r="F474" t="s">
        <v>93</v>
      </c>
      <c r="G474">
        <v>5</v>
      </c>
      <c r="H474" t="s">
        <v>94</v>
      </c>
      <c r="I474">
        <v>4489</v>
      </c>
      <c r="J474">
        <v>7</v>
      </c>
      <c r="K474" t="s">
        <v>2292</v>
      </c>
      <c r="L474">
        <v>3579</v>
      </c>
      <c r="M474" t="s">
        <v>945</v>
      </c>
      <c r="N474">
        <v>100</v>
      </c>
      <c r="O474" t="s">
        <v>2293</v>
      </c>
      <c r="P474">
        <v>248.81</v>
      </c>
      <c r="Q474" t="s">
        <v>69</v>
      </c>
      <c r="T474">
        <v>6</v>
      </c>
      <c r="U474" t="s">
        <v>2313</v>
      </c>
      <c r="W474">
        <v>5</v>
      </c>
      <c r="X474">
        <v>6</v>
      </c>
      <c r="Y474">
        <v>10</v>
      </c>
      <c r="Z474">
        <v>5</v>
      </c>
      <c r="AA474">
        <v>145</v>
      </c>
      <c r="AC474" t="s">
        <v>62</v>
      </c>
      <c r="AD474" t="s">
        <v>2267</v>
      </c>
      <c r="AE474" t="s">
        <v>1330</v>
      </c>
      <c r="AF474">
        <v>3</v>
      </c>
      <c r="AG474">
        <v>78</v>
      </c>
      <c r="AH474" t="s">
        <v>2314</v>
      </c>
      <c r="AI474" t="s">
        <v>2315</v>
      </c>
      <c r="AJ474" t="s">
        <v>1741</v>
      </c>
      <c r="AK474" t="s">
        <v>44</v>
      </c>
      <c r="AL474" t="s">
        <v>138</v>
      </c>
      <c r="AM474">
        <f>SUM( 6/1 )</f>
        <v>6</v>
      </c>
    </row>
    <row r="475" spans="1:39" x14ac:dyDescent="0.25">
      <c r="A475">
        <v>45081104</v>
      </c>
      <c r="B475" t="s">
        <v>2242</v>
      </c>
      <c r="C475" s="4">
        <v>45081</v>
      </c>
      <c r="D475" s="5">
        <v>0.66666666666666663</v>
      </c>
      <c r="E475" t="s">
        <v>2321</v>
      </c>
      <c r="F475" t="s">
        <v>39</v>
      </c>
      <c r="G475">
        <v>4</v>
      </c>
      <c r="H475" t="s">
        <v>40</v>
      </c>
      <c r="I475">
        <v>4629</v>
      </c>
      <c r="J475">
        <v>4</v>
      </c>
      <c r="K475" t="s">
        <v>2322</v>
      </c>
      <c r="L475">
        <v>3523</v>
      </c>
      <c r="M475" t="s">
        <v>945</v>
      </c>
      <c r="O475" t="s">
        <v>2323</v>
      </c>
      <c r="P475">
        <v>241.38</v>
      </c>
      <c r="Q475" t="s">
        <v>41</v>
      </c>
      <c r="S475">
        <v>0</v>
      </c>
      <c r="T475">
        <v>3</v>
      </c>
      <c r="U475" t="s">
        <v>2332</v>
      </c>
      <c r="W475">
        <v>0.57142857142857095</v>
      </c>
      <c r="X475">
        <v>5</v>
      </c>
      <c r="Y475">
        <v>11</v>
      </c>
      <c r="Z475">
        <v>4</v>
      </c>
      <c r="AA475">
        <v>158</v>
      </c>
      <c r="AB475" t="s">
        <v>42</v>
      </c>
      <c r="AD475" t="s">
        <v>2280</v>
      </c>
      <c r="AE475" t="s">
        <v>1313</v>
      </c>
      <c r="AG475">
        <v>105</v>
      </c>
      <c r="AH475" t="s">
        <v>2333</v>
      </c>
      <c r="AI475" t="s">
        <v>2334</v>
      </c>
      <c r="AJ475" t="s">
        <v>137</v>
      </c>
      <c r="AL475" t="s">
        <v>95</v>
      </c>
      <c r="AM475">
        <f>SUM( 2/1 )</f>
        <v>2</v>
      </c>
    </row>
    <row r="476" spans="1:39" x14ac:dyDescent="0.25">
      <c r="A476">
        <v>45081104</v>
      </c>
      <c r="B476" t="s">
        <v>2242</v>
      </c>
      <c r="C476" s="4">
        <v>45081</v>
      </c>
      <c r="D476" s="5">
        <v>0.66666666666666663</v>
      </c>
      <c r="E476" t="s">
        <v>2321</v>
      </c>
      <c r="F476" t="s">
        <v>39</v>
      </c>
      <c r="G476">
        <v>4</v>
      </c>
      <c r="H476" t="s">
        <v>40</v>
      </c>
      <c r="I476">
        <v>4629</v>
      </c>
      <c r="J476">
        <v>4</v>
      </c>
      <c r="K476" t="s">
        <v>2322</v>
      </c>
      <c r="L476">
        <v>3523</v>
      </c>
      <c r="M476" t="s">
        <v>945</v>
      </c>
      <c r="O476" t="s">
        <v>2323</v>
      </c>
      <c r="P476">
        <v>241.38</v>
      </c>
      <c r="Q476" t="s">
        <v>60</v>
      </c>
      <c r="R476" t="s">
        <v>1124</v>
      </c>
      <c r="S476">
        <v>3.5</v>
      </c>
      <c r="T476">
        <v>4</v>
      </c>
      <c r="U476" t="s">
        <v>2335</v>
      </c>
      <c r="W476">
        <v>8.5</v>
      </c>
      <c r="X476">
        <v>5</v>
      </c>
      <c r="Y476">
        <v>10</v>
      </c>
      <c r="Z476">
        <v>13</v>
      </c>
      <c r="AA476">
        <v>153</v>
      </c>
      <c r="AC476" t="s">
        <v>62</v>
      </c>
      <c r="AD476" t="s">
        <v>2336</v>
      </c>
      <c r="AE476" t="s">
        <v>2337</v>
      </c>
      <c r="AF476">
        <v>5</v>
      </c>
      <c r="AH476" t="s">
        <v>2338</v>
      </c>
      <c r="AI476" t="s">
        <v>2339</v>
      </c>
      <c r="AJ476" t="s">
        <v>51</v>
      </c>
      <c r="AL476" t="s">
        <v>119</v>
      </c>
      <c r="AM476">
        <f>SUM( 4/1 )</f>
        <v>4</v>
      </c>
    </row>
    <row r="477" spans="1:39" x14ac:dyDescent="0.25">
      <c r="A477">
        <v>45081104</v>
      </c>
      <c r="B477" t="s">
        <v>2242</v>
      </c>
      <c r="C477" s="4">
        <v>45081</v>
      </c>
      <c r="D477" s="5">
        <v>0.66666666666666663</v>
      </c>
      <c r="E477" t="s">
        <v>2321</v>
      </c>
      <c r="F477" t="s">
        <v>39</v>
      </c>
      <c r="G477">
        <v>4</v>
      </c>
      <c r="H477" t="s">
        <v>40</v>
      </c>
      <c r="I477">
        <v>4629</v>
      </c>
      <c r="J477">
        <v>4</v>
      </c>
      <c r="K477" t="s">
        <v>2322</v>
      </c>
      <c r="L477">
        <v>3523</v>
      </c>
      <c r="M477" t="s">
        <v>945</v>
      </c>
      <c r="O477" t="s">
        <v>2323</v>
      </c>
      <c r="P477">
        <v>241.38</v>
      </c>
      <c r="Q477" t="s">
        <v>56</v>
      </c>
      <c r="R477" t="s">
        <v>54</v>
      </c>
      <c r="S477">
        <v>5.25</v>
      </c>
      <c r="T477">
        <v>2</v>
      </c>
      <c r="U477" t="s">
        <v>2328</v>
      </c>
      <c r="W477">
        <v>3.5</v>
      </c>
      <c r="X477">
        <v>7</v>
      </c>
      <c r="Y477">
        <v>11</v>
      </c>
      <c r="Z477">
        <v>4</v>
      </c>
      <c r="AA477">
        <v>158</v>
      </c>
      <c r="AB477" t="s">
        <v>66</v>
      </c>
      <c r="AC477" t="s">
        <v>141</v>
      </c>
      <c r="AD477" t="s">
        <v>1395</v>
      </c>
      <c r="AE477" t="s">
        <v>1420</v>
      </c>
      <c r="AG477">
        <v>104</v>
      </c>
      <c r="AH477" t="s">
        <v>2329</v>
      </c>
      <c r="AI477" t="s">
        <v>2330</v>
      </c>
      <c r="AJ477" t="s">
        <v>2331</v>
      </c>
      <c r="AL477" t="s">
        <v>59</v>
      </c>
      <c r="AM477">
        <f>SUM( 7/2 )</f>
        <v>3.5</v>
      </c>
    </row>
    <row r="478" spans="1:39" x14ac:dyDescent="0.25">
      <c r="A478">
        <v>45081104</v>
      </c>
      <c r="B478" t="s">
        <v>2242</v>
      </c>
      <c r="C478" s="4">
        <v>45081</v>
      </c>
      <c r="D478" s="5">
        <v>0.66666666666666663</v>
      </c>
      <c r="E478" t="s">
        <v>2321</v>
      </c>
      <c r="F478" t="s">
        <v>39</v>
      </c>
      <c r="G478">
        <v>4</v>
      </c>
      <c r="H478" t="s">
        <v>40</v>
      </c>
      <c r="I478">
        <v>4629</v>
      </c>
      <c r="J478">
        <v>4</v>
      </c>
      <c r="K478" t="s">
        <v>2322</v>
      </c>
      <c r="L478">
        <v>3523</v>
      </c>
      <c r="M478" t="s">
        <v>945</v>
      </c>
      <c r="O478" t="s">
        <v>2323</v>
      </c>
      <c r="P478">
        <v>241.38</v>
      </c>
      <c r="Q478" t="s">
        <v>50</v>
      </c>
      <c r="R478" t="s">
        <v>65</v>
      </c>
      <c r="S478">
        <v>21.25</v>
      </c>
      <c r="T478">
        <v>1</v>
      </c>
      <c r="U478" t="s">
        <v>2324</v>
      </c>
      <c r="W478">
        <v>7</v>
      </c>
      <c r="X478">
        <v>5</v>
      </c>
      <c r="Y478">
        <v>11</v>
      </c>
      <c r="Z478">
        <v>4</v>
      </c>
      <c r="AA478">
        <v>158</v>
      </c>
      <c r="AC478" t="s">
        <v>62</v>
      </c>
      <c r="AD478" t="s">
        <v>2325</v>
      </c>
      <c r="AE478" t="s">
        <v>55</v>
      </c>
      <c r="AG478">
        <v>103</v>
      </c>
      <c r="AH478" t="s">
        <v>2326</v>
      </c>
      <c r="AI478" t="s">
        <v>2327</v>
      </c>
      <c r="AJ478" t="s">
        <v>158</v>
      </c>
      <c r="AL478" t="s">
        <v>64</v>
      </c>
      <c r="AM478">
        <f>SUM( 3/1 )</f>
        <v>3</v>
      </c>
    </row>
    <row r="479" spans="1:39" x14ac:dyDescent="0.25">
      <c r="A479">
        <v>45081105</v>
      </c>
      <c r="B479" t="s">
        <v>2242</v>
      </c>
      <c r="C479" s="4">
        <v>45081</v>
      </c>
      <c r="D479" s="5">
        <v>0.6875</v>
      </c>
      <c r="E479" t="s">
        <v>2340</v>
      </c>
      <c r="F479" t="s">
        <v>93</v>
      </c>
      <c r="G479">
        <v>3</v>
      </c>
      <c r="H479" t="s">
        <v>94</v>
      </c>
      <c r="I479">
        <v>13202</v>
      </c>
      <c r="J479">
        <v>4</v>
      </c>
      <c r="K479" t="s">
        <v>2341</v>
      </c>
      <c r="L479">
        <v>4664</v>
      </c>
      <c r="M479" t="s">
        <v>945</v>
      </c>
      <c r="N479">
        <v>135</v>
      </c>
      <c r="O479" t="s">
        <v>2342</v>
      </c>
      <c r="P479">
        <v>328.14</v>
      </c>
      <c r="Q479" t="s">
        <v>41</v>
      </c>
      <c r="S479">
        <v>0</v>
      </c>
      <c r="T479">
        <v>2</v>
      </c>
      <c r="U479" t="s">
        <v>2346</v>
      </c>
      <c r="W479">
        <v>1.375</v>
      </c>
      <c r="X479">
        <v>9</v>
      </c>
      <c r="Y479">
        <v>11</v>
      </c>
      <c r="Z479">
        <v>13</v>
      </c>
      <c r="AA479">
        <v>167</v>
      </c>
      <c r="AB479" t="s">
        <v>42</v>
      </c>
      <c r="AC479" t="s">
        <v>141</v>
      </c>
      <c r="AD479" t="s">
        <v>144</v>
      </c>
      <c r="AE479" t="s">
        <v>1176</v>
      </c>
      <c r="AG479">
        <v>125</v>
      </c>
      <c r="AH479" t="s">
        <v>2347</v>
      </c>
      <c r="AI479" t="s">
        <v>2348</v>
      </c>
      <c r="AJ479" t="s">
        <v>134</v>
      </c>
      <c r="AK479" t="s">
        <v>44</v>
      </c>
      <c r="AL479" t="s">
        <v>95</v>
      </c>
      <c r="AM479">
        <f>SUM( 2/1 )</f>
        <v>2</v>
      </c>
    </row>
    <row r="480" spans="1:39" x14ac:dyDescent="0.25">
      <c r="A480">
        <v>45081105</v>
      </c>
      <c r="B480" t="s">
        <v>2242</v>
      </c>
      <c r="C480" s="4">
        <v>45081</v>
      </c>
      <c r="D480" s="5">
        <v>0.6875</v>
      </c>
      <c r="E480" t="s">
        <v>2340</v>
      </c>
      <c r="F480" t="s">
        <v>93</v>
      </c>
      <c r="G480">
        <v>3</v>
      </c>
      <c r="H480" t="s">
        <v>94</v>
      </c>
      <c r="I480">
        <v>13202</v>
      </c>
      <c r="J480">
        <v>4</v>
      </c>
      <c r="K480" t="s">
        <v>2341</v>
      </c>
      <c r="L480">
        <v>4664</v>
      </c>
      <c r="M480" t="s">
        <v>945</v>
      </c>
      <c r="N480">
        <v>135</v>
      </c>
      <c r="O480" t="s">
        <v>2342</v>
      </c>
      <c r="P480">
        <v>328.14</v>
      </c>
      <c r="Q480" t="s">
        <v>60</v>
      </c>
      <c r="R480" t="s">
        <v>120</v>
      </c>
      <c r="S480">
        <v>0.2</v>
      </c>
      <c r="T480">
        <v>1</v>
      </c>
      <c r="U480" t="s">
        <v>2343</v>
      </c>
      <c r="W480">
        <v>4</v>
      </c>
      <c r="X480">
        <v>10</v>
      </c>
      <c r="Y480">
        <v>11</v>
      </c>
      <c r="Z480">
        <v>9</v>
      </c>
      <c r="AA480">
        <v>163</v>
      </c>
      <c r="AD480" t="s">
        <v>2336</v>
      </c>
      <c r="AE480" t="s">
        <v>2337</v>
      </c>
      <c r="AF480">
        <v>5</v>
      </c>
      <c r="AG480">
        <v>126</v>
      </c>
      <c r="AH480" t="s">
        <v>2344</v>
      </c>
      <c r="AI480" t="s">
        <v>2345</v>
      </c>
      <c r="AJ480" t="s">
        <v>92</v>
      </c>
      <c r="AL480" t="s">
        <v>106</v>
      </c>
      <c r="AM480">
        <f>SUM( 5/1 )</f>
        <v>5</v>
      </c>
    </row>
    <row r="481" spans="1:39" x14ac:dyDescent="0.25">
      <c r="A481">
        <v>45081105</v>
      </c>
      <c r="B481" t="s">
        <v>2242</v>
      </c>
      <c r="C481" s="4">
        <v>45081</v>
      </c>
      <c r="D481" s="5">
        <v>0.6875</v>
      </c>
      <c r="E481" t="s">
        <v>2340</v>
      </c>
      <c r="F481" t="s">
        <v>93</v>
      </c>
      <c r="G481">
        <v>3</v>
      </c>
      <c r="H481" t="s">
        <v>94</v>
      </c>
      <c r="I481">
        <v>13202</v>
      </c>
      <c r="J481">
        <v>4</v>
      </c>
      <c r="K481" t="s">
        <v>2341</v>
      </c>
      <c r="L481">
        <v>4664</v>
      </c>
      <c r="M481" t="s">
        <v>945</v>
      </c>
      <c r="N481">
        <v>135</v>
      </c>
      <c r="O481" t="s">
        <v>2342</v>
      </c>
      <c r="P481">
        <v>328.14</v>
      </c>
      <c r="Q481" t="s">
        <v>69</v>
      </c>
      <c r="T481">
        <v>3</v>
      </c>
      <c r="U481" t="s">
        <v>2349</v>
      </c>
      <c r="W481">
        <v>6.5</v>
      </c>
      <c r="X481">
        <v>8</v>
      </c>
      <c r="Y481">
        <v>11</v>
      </c>
      <c r="Z481">
        <v>6</v>
      </c>
      <c r="AA481">
        <v>160</v>
      </c>
      <c r="AD481" t="s">
        <v>2350</v>
      </c>
      <c r="AE481" t="s">
        <v>1426</v>
      </c>
      <c r="AG481">
        <v>118</v>
      </c>
      <c r="AH481" t="s">
        <v>2351</v>
      </c>
      <c r="AI481" t="s">
        <v>2352</v>
      </c>
      <c r="AJ481" t="s">
        <v>77</v>
      </c>
      <c r="AK481" t="s">
        <v>111</v>
      </c>
      <c r="AL481" t="s">
        <v>127</v>
      </c>
      <c r="AM481">
        <f>SUM( 16/1 )</f>
        <v>16</v>
      </c>
    </row>
    <row r="482" spans="1:39" x14ac:dyDescent="0.25">
      <c r="A482">
        <v>45081105</v>
      </c>
      <c r="B482" t="s">
        <v>2242</v>
      </c>
      <c r="C482" s="4">
        <v>45081</v>
      </c>
      <c r="D482" s="5">
        <v>0.6875</v>
      </c>
      <c r="E482" t="s">
        <v>2340</v>
      </c>
      <c r="F482" t="s">
        <v>93</v>
      </c>
      <c r="G482">
        <v>3</v>
      </c>
      <c r="H482" t="s">
        <v>94</v>
      </c>
      <c r="I482">
        <v>13202</v>
      </c>
      <c r="J482">
        <v>4</v>
      </c>
      <c r="K482" t="s">
        <v>2341</v>
      </c>
      <c r="L482">
        <v>4664</v>
      </c>
      <c r="M482" t="s">
        <v>945</v>
      </c>
      <c r="N482">
        <v>135</v>
      </c>
      <c r="O482" t="s">
        <v>2342</v>
      </c>
      <c r="P482">
        <v>328.14</v>
      </c>
      <c r="Q482" t="s">
        <v>69</v>
      </c>
      <c r="T482">
        <v>4</v>
      </c>
      <c r="U482" t="s">
        <v>2353</v>
      </c>
      <c r="W482">
        <v>2.125</v>
      </c>
      <c r="X482">
        <v>7</v>
      </c>
      <c r="Y482">
        <v>11</v>
      </c>
      <c r="Z482">
        <v>1</v>
      </c>
      <c r="AA482">
        <v>155</v>
      </c>
      <c r="AB482" t="s">
        <v>66</v>
      </c>
      <c r="AC482" t="s">
        <v>62</v>
      </c>
      <c r="AD482" t="s">
        <v>2354</v>
      </c>
      <c r="AE482" t="s">
        <v>1166</v>
      </c>
      <c r="AG482">
        <v>113</v>
      </c>
      <c r="AH482" t="s">
        <v>2355</v>
      </c>
      <c r="AI482" t="s">
        <v>2356</v>
      </c>
      <c r="AJ482" t="s">
        <v>1090</v>
      </c>
      <c r="AL482" t="s">
        <v>150</v>
      </c>
      <c r="AM482">
        <f>SUM( 9/2 )</f>
        <v>4.5</v>
      </c>
    </row>
    <row r="483" spans="1:39" x14ac:dyDescent="0.25">
      <c r="A483">
        <v>45081106</v>
      </c>
      <c r="B483" t="s">
        <v>2242</v>
      </c>
      <c r="C483" s="4">
        <v>45081</v>
      </c>
      <c r="D483" s="5">
        <v>0.70833333333333337</v>
      </c>
      <c r="E483" t="s">
        <v>2357</v>
      </c>
      <c r="F483" t="s">
        <v>39</v>
      </c>
      <c r="G483">
        <v>4</v>
      </c>
      <c r="H483" t="s">
        <v>40</v>
      </c>
      <c r="I483">
        <v>6601</v>
      </c>
      <c r="J483">
        <v>5</v>
      </c>
      <c r="K483" t="s">
        <v>2322</v>
      </c>
      <c r="L483">
        <v>3523</v>
      </c>
      <c r="M483" t="s">
        <v>945</v>
      </c>
      <c r="N483">
        <v>120</v>
      </c>
      <c r="O483" t="s">
        <v>2358</v>
      </c>
      <c r="P483">
        <v>237.19</v>
      </c>
      <c r="Q483" t="s">
        <v>41</v>
      </c>
      <c r="S483">
        <v>0</v>
      </c>
      <c r="T483">
        <v>1</v>
      </c>
      <c r="U483" t="s">
        <v>2359</v>
      </c>
      <c r="W483">
        <v>2</v>
      </c>
      <c r="X483">
        <v>5</v>
      </c>
      <c r="Y483">
        <v>11</v>
      </c>
      <c r="Z483">
        <v>7</v>
      </c>
      <c r="AA483">
        <v>161</v>
      </c>
      <c r="AB483" t="s">
        <v>66</v>
      </c>
      <c r="AC483" t="s">
        <v>88</v>
      </c>
      <c r="AD483" t="s">
        <v>1312</v>
      </c>
      <c r="AE483" t="s">
        <v>2360</v>
      </c>
      <c r="AF483">
        <v>7</v>
      </c>
      <c r="AG483">
        <v>120</v>
      </c>
      <c r="AH483" t="s">
        <v>2361</v>
      </c>
      <c r="AI483" t="s">
        <v>2362</v>
      </c>
      <c r="AJ483" t="s">
        <v>80</v>
      </c>
      <c r="AK483" t="s">
        <v>101</v>
      </c>
      <c r="AL483" t="s">
        <v>106</v>
      </c>
      <c r="AM483">
        <f>SUM( 5/1 )</f>
        <v>5</v>
      </c>
    </row>
    <row r="484" spans="1:39" x14ac:dyDescent="0.25">
      <c r="A484">
        <v>45081106</v>
      </c>
      <c r="B484" t="s">
        <v>2242</v>
      </c>
      <c r="C484" s="4">
        <v>45081</v>
      </c>
      <c r="D484" s="5">
        <v>0.70833333333333337</v>
      </c>
      <c r="E484" t="s">
        <v>2357</v>
      </c>
      <c r="F484" t="s">
        <v>39</v>
      </c>
      <c r="G484">
        <v>4</v>
      </c>
      <c r="H484" t="s">
        <v>40</v>
      </c>
      <c r="I484">
        <v>6601</v>
      </c>
      <c r="J484">
        <v>5</v>
      </c>
      <c r="K484" t="s">
        <v>2322</v>
      </c>
      <c r="L484">
        <v>3523</v>
      </c>
      <c r="M484" t="s">
        <v>945</v>
      </c>
      <c r="N484">
        <v>120</v>
      </c>
      <c r="O484" t="s">
        <v>2358</v>
      </c>
      <c r="P484">
        <v>237.19</v>
      </c>
      <c r="Q484" t="s">
        <v>60</v>
      </c>
      <c r="R484" t="s">
        <v>1190</v>
      </c>
      <c r="S484">
        <v>6.5</v>
      </c>
      <c r="T484">
        <v>2</v>
      </c>
      <c r="U484" t="s">
        <v>2363</v>
      </c>
      <c r="W484">
        <v>14</v>
      </c>
      <c r="X484">
        <v>6</v>
      </c>
      <c r="Y484">
        <v>11</v>
      </c>
      <c r="Z484">
        <v>2</v>
      </c>
      <c r="AA484">
        <v>156</v>
      </c>
      <c r="AC484" t="s">
        <v>62</v>
      </c>
      <c r="AD484" t="s">
        <v>2267</v>
      </c>
      <c r="AE484" t="s">
        <v>1420</v>
      </c>
      <c r="AG484">
        <v>108</v>
      </c>
      <c r="AH484" t="s">
        <v>2364</v>
      </c>
      <c r="AI484" t="s">
        <v>2365</v>
      </c>
      <c r="AJ484" t="s">
        <v>158</v>
      </c>
      <c r="AK484" t="s">
        <v>44</v>
      </c>
      <c r="AL484" t="s">
        <v>64</v>
      </c>
      <c r="AM484">
        <f>SUM( 3/1 )</f>
        <v>3</v>
      </c>
    </row>
    <row r="485" spans="1:39" x14ac:dyDescent="0.25">
      <c r="A485">
        <v>45081106</v>
      </c>
      <c r="B485" t="s">
        <v>2242</v>
      </c>
      <c r="C485" s="4">
        <v>45081</v>
      </c>
      <c r="D485" s="5">
        <v>0.70833333333333337</v>
      </c>
      <c r="E485" t="s">
        <v>2357</v>
      </c>
      <c r="F485" t="s">
        <v>39</v>
      </c>
      <c r="G485">
        <v>4</v>
      </c>
      <c r="H485" t="s">
        <v>40</v>
      </c>
      <c r="I485">
        <v>6601</v>
      </c>
      <c r="J485">
        <v>5</v>
      </c>
      <c r="K485" t="s">
        <v>2322</v>
      </c>
      <c r="L485">
        <v>3523</v>
      </c>
      <c r="M485" t="s">
        <v>945</v>
      </c>
      <c r="N485">
        <v>120</v>
      </c>
      <c r="O485" t="s">
        <v>2358</v>
      </c>
      <c r="P485">
        <v>237.19</v>
      </c>
      <c r="Q485" t="s">
        <v>56</v>
      </c>
      <c r="R485" t="s">
        <v>46</v>
      </c>
      <c r="S485">
        <v>13.5</v>
      </c>
      <c r="T485">
        <v>5</v>
      </c>
      <c r="U485" t="s">
        <v>2374</v>
      </c>
      <c r="W485">
        <v>5</v>
      </c>
      <c r="X485">
        <v>5</v>
      </c>
      <c r="Y485">
        <v>10</v>
      </c>
      <c r="Z485">
        <v>12</v>
      </c>
      <c r="AA485">
        <v>152</v>
      </c>
      <c r="AC485" t="s">
        <v>886</v>
      </c>
      <c r="AD485" t="s">
        <v>1175</v>
      </c>
      <c r="AE485" t="s">
        <v>1176</v>
      </c>
      <c r="AG485">
        <v>104</v>
      </c>
      <c r="AH485" t="s">
        <v>2375</v>
      </c>
      <c r="AI485" t="s">
        <v>2376</v>
      </c>
      <c r="AJ485" t="s">
        <v>51</v>
      </c>
      <c r="AK485" t="s">
        <v>44</v>
      </c>
      <c r="AL485" t="s">
        <v>107</v>
      </c>
      <c r="AM485">
        <f>SUM( 5/2 )</f>
        <v>2.5</v>
      </c>
    </row>
    <row r="486" spans="1:39" x14ac:dyDescent="0.25">
      <c r="A486">
        <v>45081106</v>
      </c>
      <c r="B486" t="s">
        <v>2242</v>
      </c>
      <c r="C486" s="4">
        <v>45081</v>
      </c>
      <c r="D486" s="5">
        <v>0.70833333333333337</v>
      </c>
      <c r="E486" t="s">
        <v>2357</v>
      </c>
      <c r="F486" t="s">
        <v>39</v>
      </c>
      <c r="G486">
        <v>4</v>
      </c>
      <c r="H486" t="s">
        <v>40</v>
      </c>
      <c r="I486">
        <v>6601</v>
      </c>
      <c r="J486">
        <v>5</v>
      </c>
      <c r="K486" t="s">
        <v>2322</v>
      </c>
      <c r="L486">
        <v>3523</v>
      </c>
      <c r="M486" t="s">
        <v>945</v>
      </c>
      <c r="N486">
        <v>120</v>
      </c>
      <c r="O486" t="s">
        <v>2358</v>
      </c>
      <c r="P486">
        <v>237.19</v>
      </c>
      <c r="Q486" t="s">
        <v>50</v>
      </c>
      <c r="R486" t="s">
        <v>87</v>
      </c>
      <c r="S486">
        <v>15</v>
      </c>
      <c r="T486">
        <v>4</v>
      </c>
      <c r="U486" t="s">
        <v>2369</v>
      </c>
      <c r="W486">
        <v>9</v>
      </c>
      <c r="X486">
        <v>12</v>
      </c>
      <c r="Y486">
        <v>10</v>
      </c>
      <c r="Z486">
        <v>9</v>
      </c>
      <c r="AA486">
        <v>149</v>
      </c>
      <c r="AC486" t="s">
        <v>62</v>
      </c>
      <c r="AD486" t="s">
        <v>2370</v>
      </c>
      <c r="AE486" t="s">
        <v>2371</v>
      </c>
      <c r="AF486">
        <v>5</v>
      </c>
      <c r="AG486">
        <v>106</v>
      </c>
      <c r="AH486" t="s">
        <v>2372</v>
      </c>
      <c r="AI486" t="s">
        <v>2373</v>
      </c>
      <c r="AJ486" t="s">
        <v>165</v>
      </c>
      <c r="AK486" t="s">
        <v>111</v>
      </c>
      <c r="AL486" t="s">
        <v>112</v>
      </c>
      <c r="AM486">
        <f>SUM( 14/1 )</f>
        <v>14</v>
      </c>
    </row>
    <row r="487" spans="1:39" x14ac:dyDescent="0.25">
      <c r="A487">
        <v>45081106</v>
      </c>
      <c r="B487" t="s">
        <v>2242</v>
      </c>
      <c r="C487" s="4">
        <v>45081</v>
      </c>
      <c r="D487" s="5">
        <v>0.70833333333333337</v>
      </c>
      <c r="E487" t="s">
        <v>2357</v>
      </c>
      <c r="F487" t="s">
        <v>39</v>
      </c>
      <c r="G487">
        <v>4</v>
      </c>
      <c r="H487" t="s">
        <v>40</v>
      </c>
      <c r="I487">
        <v>6601</v>
      </c>
      <c r="J487">
        <v>5</v>
      </c>
      <c r="K487" t="s">
        <v>2322</v>
      </c>
      <c r="L487">
        <v>3523</v>
      </c>
      <c r="M487" t="s">
        <v>945</v>
      </c>
      <c r="N487">
        <v>120</v>
      </c>
      <c r="O487" t="s">
        <v>2358</v>
      </c>
      <c r="P487">
        <v>237.19</v>
      </c>
      <c r="Q487" t="s">
        <v>61</v>
      </c>
      <c r="R487" t="s">
        <v>87</v>
      </c>
      <c r="S487">
        <v>16.5</v>
      </c>
      <c r="T487">
        <v>3</v>
      </c>
      <c r="U487" t="s">
        <v>2366</v>
      </c>
      <c r="W487">
        <v>1.375</v>
      </c>
      <c r="X487">
        <v>5</v>
      </c>
      <c r="Y487">
        <v>10</v>
      </c>
      <c r="Z487">
        <v>11</v>
      </c>
      <c r="AA487">
        <v>151</v>
      </c>
      <c r="AB487" t="s">
        <v>42</v>
      </c>
      <c r="AD487" t="s">
        <v>144</v>
      </c>
      <c r="AE487" t="s">
        <v>164</v>
      </c>
      <c r="AF487">
        <v>3</v>
      </c>
      <c r="AG487">
        <v>106</v>
      </c>
      <c r="AH487" t="s">
        <v>2367</v>
      </c>
      <c r="AI487" t="s">
        <v>2368</v>
      </c>
      <c r="AJ487" t="s">
        <v>137</v>
      </c>
      <c r="AK487" t="s">
        <v>44</v>
      </c>
      <c r="AL487" t="s">
        <v>1393</v>
      </c>
      <c r="AM487">
        <f>SUM( 15/8 )</f>
        <v>1.875</v>
      </c>
    </row>
    <row r="488" spans="1:39" x14ac:dyDescent="0.25">
      <c r="A488">
        <v>45081107</v>
      </c>
      <c r="B488" t="s">
        <v>2242</v>
      </c>
      <c r="C488" s="4">
        <v>45081</v>
      </c>
      <c r="D488" s="5">
        <v>0.72916666666666663</v>
      </c>
      <c r="E488" t="s">
        <v>2377</v>
      </c>
      <c r="F488" t="s">
        <v>39</v>
      </c>
      <c r="G488">
        <v>5</v>
      </c>
      <c r="H488" t="s">
        <v>40</v>
      </c>
      <c r="I488">
        <v>4225</v>
      </c>
      <c r="J488">
        <v>5</v>
      </c>
      <c r="K488" t="s">
        <v>2378</v>
      </c>
      <c r="L488">
        <v>5155</v>
      </c>
      <c r="M488" t="s">
        <v>945</v>
      </c>
      <c r="N488">
        <v>100</v>
      </c>
      <c r="O488" t="s">
        <v>2379</v>
      </c>
      <c r="P488">
        <v>365.42</v>
      </c>
      <c r="Q488" t="s">
        <v>41</v>
      </c>
      <c r="S488">
        <v>0</v>
      </c>
      <c r="T488">
        <v>4</v>
      </c>
      <c r="U488" t="s">
        <v>2390</v>
      </c>
      <c r="W488">
        <v>2.25</v>
      </c>
      <c r="X488">
        <v>8</v>
      </c>
      <c r="Y488">
        <v>10</v>
      </c>
      <c r="Z488">
        <v>11</v>
      </c>
      <c r="AA488">
        <v>151</v>
      </c>
      <c r="AB488" t="s">
        <v>2159</v>
      </c>
      <c r="AC488" t="s">
        <v>39</v>
      </c>
      <c r="AD488" t="s">
        <v>1175</v>
      </c>
      <c r="AE488" t="s">
        <v>1176</v>
      </c>
      <c r="AG488">
        <v>77</v>
      </c>
      <c r="AH488" t="s">
        <v>2391</v>
      </c>
      <c r="AI488" t="s">
        <v>2392</v>
      </c>
      <c r="AJ488" t="s">
        <v>128</v>
      </c>
      <c r="AL488" t="s">
        <v>64</v>
      </c>
      <c r="AM488">
        <f>SUM( 3/1 )</f>
        <v>3</v>
      </c>
    </row>
    <row r="489" spans="1:39" x14ac:dyDescent="0.25">
      <c r="A489">
        <v>45081107</v>
      </c>
      <c r="B489" t="s">
        <v>2242</v>
      </c>
      <c r="C489" s="4">
        <v>45081</v>
      </c>
      <c r="D489" s="5">
        <v>0.72916666666666663</v>
      </c>
      <c r="E489" t="s">
        <v>2377</v>
      </c>
      <c r="F489" t="s">
        <v>39</v>
      </c>
      <c r="G489">
        <v>5</v>
      </c>
      <c r="H489" t="s">
        <v>40</v>
      </c>
      <c r="I489">
        <v>4225</v>
      </c>
      <c r="J489">
        <v>5</v>
      </c>
      <c r="K489" t="s">
        <v>2378</v>
      </c>
      <c r="L489">
        <v>5155</v>
      </c>
      <c r="M489" t="s">
        <v>945</v>
      </c>
      <c r="N489">
        <v>100</v>
      </c>
      <c r="O489" t="s">
        <v>2379</v>
      </c>
      <c r="P489">
        <v>365.42</v>
      </c>
      <c r="Q489" t="s">
        <v>60</v>
      </c>
      <c r="R489" t="s">
        <v>114</v>
      </c>
      <c r="S489">
        <v>1.25</v>
      </c>
      <c r="T489">
        <v>2</v>
      </c>
      <c r="U489" t="s">
        <v>2383</v>
      </c>
      <c r="W489">
        <v>2.25</v>
      </c>
      <c r="X489">
        <v>5</v>
      </c>
      <c r="Y489">
        <v>11</v>
      </c>
      <c r="Z489">
        <v>2</v>
      </c>
      <c r="AA489">
        <v>156</v>
      </c>
      <c r="AB489" t="s">
        <v>2159</v>
      </c>
      <c r="AD489" t="s">
        <v>2384</v>
      </c>
      <c r="AE489" t="s">
        <v>133</v>
      </c>
      <c r="AG489">
        <v>82</v>
      </c>
      <c r="AH489" t="s">
        <v>2385</v>
      </c>
      <c r="AI489" t="s">
        <v>2386</v>
      </c>
      <c r="AJ489" t="s">
        <v>1090</v>
      </c>
      <c r="AL489" t="s">
        <v>64</v>
      </c>
      <c r="AM489">
        <f>SUM( 3/1 )</f>
        <v>3</v>
      </c>
    </row>
    <row r="490" spans="1:39" x14ac:dyDescent="0.25">
      <c r="A490">
        <v>45081107</v>
      </c>
      <c r="B490" t="s">
        <v>2242</v>
      </c>
      <c r="C490" s="4">
        <v>45081</v>
      </c>
      <c r="D490" s="5">
        <v>0.72916666666666663</v>
      </c>
      <c r="E490" t="s">
        <v>2377</v>
      </c>
      <c r="F490" t="s">
        <v>39</v>
      </c>
      <c r="G490">
        <v>5</v>
      </c>
      <c r="H490" t="s">
        <v>40</v>
      </c>
      <c r="I490">
        <v>4225</v>
      </c>
      <c r="J490">
        <v>5</v>
      </c>
      <c r="K490" t="s">
        <v>2378</v>
      </c>
      <c r="L490">
        <v>5155</v>
      </c>
      <c r="M490" t="s">
        <v>945</v>
      </c>
      <c r="N490">
        <v>100</v>
      </c>
      <c r="O490" t="s">
        <v>2379</v>
      </c>
      <c r="P490">
        <v>365.42</v>
      </c>
      <c r="Q490" t="s">
        <v>56</v>
      </c>
      <c r="R490" t="s">
        <v>1124</v>
      </c>
      <c r="S490">
        <v>4.75</v>
      </c>
      <c r="T490">
        <v>1</v>
      </c>
      <c r="U490" t="s">
        <v>2380</v>
      </c>
      <c r="W490">
        <v>2.5</v>
      </c>
      <c r="X490">
        <v>5</v>
      </c>
      <c r="Y490">
        <v>12</v>
      </c>
      <c r="Z490">
        <v>0</v>
      </c>
      <c r="AA490">
        <v>168</v>
      </c>
      <c r="AD490" t="s">
        <v>2288</v>
      </c>
      <c r="AE490" t="s">
        <v>1355</v>
      </c>
      <c r="AG490">
        <v>94</v>
      </c>
      <c r="AH490" t="s">
        <v>2381</v>
      </c>
      <c r="AI490" t="s">
        <v>2382</v>
      </c>
      <c r="AJ490" t="s">
        <v>148</v>
      </c>
      <c r="AL490" t="s">
        <v>45</v>
      </c>
      <c r="AM490">
        <f>SUM( 7/4 )</f>
        <v>1.75</v>
      </c>
    </row>
    <row r="491" spans="1:39" x14ac:dyDescent="0.25">
      <c r="A491">
        <v>45081107</v>
      </c>
      <c r="B491" t="s">
        <v>2242</v>
      </c>
      <c r="C491" s="4">
        <v>45081</v>
      </c>
      <c r="D491" s="5">
        <v>0.72916666666666663</v>
      </c>
      <c r="E491" t="s">
        <v>2377</v>
      </c>
      <c r="F491" t="s">
        <v>39</v>
      </c>
      <c r="G491">
        <v>5</v>
      </c>
      <c r="H491" t="s">
        <v>40</v>
      </c>
      <c r="I491">
        <v>4225</v>
      </c>
      <c r="J491">
        <v>5</v>
      </c>
      <c r="K491" t="s">
        <v>2378</v>
      </c>
      <c r="L491">
        <v>5155</v>
      </c>
      <c r="M491" t="s">
        <v>945</v>
      </c>
      <c r="N491">
        <v>100</v>
      </c>
      <c r="O491" t="s">
        <v>2379</v>
      </c>
      <c r="P491">
        <v>365.42</v>
      </c>
      <c r="Q491" t="s">
        <v>50</v>
      </c>
      <c r="R491" t="s">
        <v>146</v>
      </c>
      <c r="S491">
        <v>21.75</v>
      </c>
      <c r="T491">
        <v>3</v>
      </c>
      <c r="U491" t="s">
        <v>2387</v>
      </c>
      <c r="W491">
        <v>22</v>
      </c>
      <c r="X491">
        <v>5</v>
      </c>
      <c r="Y491">
        <v>11</v>
      </c>
      <c r="Z491">
        <v>0</v>
      </c>
      <c r="AA491">
        <v>154</v>
      </c>
      <c r="AD491" t="s">
        <v>1373</v>
      </c>
      <c r="AE491" t="s">
        <v>1374</v>
      </c>
      <c r="AG491">
        <v>80</v>
      </c>
      <c r="AH491" t="s">
        <v>2388</v>
      </c>
      <c r="AI491" t="s">
        <v>2389</v>
      </c>
      <c r="AJ491" t="s">
        <v>161</v>
      </c>
      <c r="AL491" t="s">
        <v>74</v>
      </c>
      <c r="AM491">
        <f>SUM( 8/1 )</f>
        <v>8</v>
      </c>
    </row>
    <row r="492" spans="1:39" x14ac:dyDescent="0.25">
      <c r="A492">
        <v>45081107</v>
      </c>
      <c r="B492" t="s">
        <v>2242</v>
      </c>
      <c r="C492" s="4">
        <v>45081</v>
      </c>
      <c r="D492" s="5">
        <v>0.72916666666666663</v>
      </c>
      <c r="E492" t="s">
        <v>2377</v>
      </c>
      <c r="F492" t="s">
        <v>39</v>
      </c>
      <c r="G492">
        <v>5</v>
      </c>
      <c r="H492" t="s">
        <v>40</v>
      </c>
      <c r="I492">
        <v>4225</v>
      </c>
      <c r="J492">
        <v>5</v>
      </c>
      <c r="K492" t="s">
        <v>2378</v>
      </c>
      <c r="L492">
        <v>5155</v>
      </c>
      <c r="M492" t="s">
        <v>945</v>
      </c>
      <c r="N492">
        <v>100</v>
      </c>
      <c r="O492" t="s">
        <v>2379</v>
      </c>
      <c r="P492">
        <v>365.42</v>
      </c>
      <c r="Q492" t="s">
        <v>69</v>
      </c>
      <c r="T492">
        <v>5</v>
      </c>
      <c r="U492" t="s">
        <v>2393</v>
      </c>
      <c r="W492">
        <v>5.5</v>
      </c>
      <c r="X492">
        <v>5</v>
      </c>
      <c r="Y492">
        <v>10</v>
      </c>
      <c r="Z492">
        <v>6</v>
      </c>
      <c r="AA492">
        <v>146</v>
      </c>
      <c r="AC492" t="s">
        <v>154</v>
      </c>
      <c r="AD492" t="s">
        <v>144</v>
      </c>
      <c r="AE492" t="s">
        <v>2247</v>
      </c>
      <c r="AF492">
        <v>3</v>
      </c>
      <c r="AG492">
        <v>75</v>
      </c>
      <c r="AH492" t="s">
        <v>2394</v>
      </c>
      <c r="AI492" t="s">
        <v>2395</v>
      </c>
      <c r="AJ492" t="s">
        <v>91</v>
      </c>
      <c r="AL492" t="s">
        <v>1158</v>
      </c>
      <c r="AM492">
        <f>SUM( 13/2 )</f>
        <v>6.5</v>
      </c>
    </row>
    <row r="493" spans="1:39" x14ac:dyDescent="0.25">
      <c r="A493">
        <v>45081108</v>
      </c>
      <c r="B493" t="s">
        <v>2396</v>
      </c>
      <c r="C493" s="4">
        <v>45081</v>
      </c>
      <c r="D493" s="5">
        <v>0.59375</v>
      </c>
      <c r="E493" t="s">
        <v>2397</v>
      </c>
      <c r="G493">
        <v>5</v>
      </c>
      <c r="H493" t="s">
        <v>778</v>
      </c>
      <c r="I493">
        <v>3699</v>
      </c>
      <c r="J493">
        <v>8</v>
      </c>
      <c r="K493" t="s">
        <v>2398</v>
      </c>
      <c r="L493">
        <v>1108</v>
      </c>
      <c r="M493" t="s">
        <v>344</v>
      </c>
      <c r="O493" t="s">
        <v>2399</v>
      </c>
      <c r="P493">
        <v>60.48</v>
      </c>
      <c r="Q493" t="s">
        <v>41</v>
      </c>
      <c r="S493">
        <v>0</v>
      </c>
      <c r="T493">
        <v>4</v>
      </c>
      <c r="U493" t="s">
        <v>2407</v>
      </c>
      <c r="V493" t="s">
        <v>60</v>
      </c>
      <c r="W493">
        <v>0.72727272727272696</v>
      </c>
      <c r="X493">
        <v>2</v>
      </c>
      <c r="Y493">
        <v>9</v>
      </c>
      <c r="Z493">
        <v>7</v>
      </c>
      <c r="AA493">
        <v>133</v>
      </c>
      <c r="AB493" t="s">
        <v>42</v>
      </c>
      <c r="AD493" t="s">
        <v>2408</v>
      </c>
      <c r="AE493" t="s">
        <v>731</v>
      </c>
      <c r="AH493" t="s">
        <v>2409</v>
      </c>
      <c r="AI493" t="s">
        <v>60</v>
      </c>
      <c r="AJ493" t="s">
        <v>146</v>
      </c>
      <c r="AL493" t="s">
        <v>717</v>
      </c>
      <c r="AM493">
        <f>SUM( 13/8 )</f>
        <v>1.625</v>
      </c>
    </row>
    <row r="494" spans="1:39" x14ac:dyDescent="0.25">
      <c r="A494">
        <v>45081108</v>
      </c>
      <c r="B494" t="s">
        <v>2396</v>
      </c>
      <c r="C494" s="4">
        <v>45081</v>
      </c>
      <c r="D494" s="5">
        <v>0.59375</v>
      </c>
      <c r="E494" t="s">
        <v>2397</v>
      </c>
      <c r="G494">
        <v>5</v>
      </c>
      <c r="H494" t="s">
        <v>778</v>
      </c>
      <c r="I494">
        <v>3699</v>
      </c>
      <c r="J494">
        <v>8</v>
      </c>
      <c r="K494" t="s">
        <v>2398</v>
      </c>
      <c r="L494">
        <v>1108</v>
      </c>
      <c r="M494" t="s">
        <v>344</v>
      </c>
      <c r="O494" t="s">
        <v>2399</v>
      </c>
      <c r="P494">
        <v>60.48</v>
      </c>
      <c r="Q494" t="s">
        <v>60</v>
      </c>
      <c r="R494" t="s">
        <v>75</v>
      </c>
      <c r="S494">
        <v>0.5</v>
      </c>
      <c r="T494">
        <v>8</v>
      </c>
      <c r="U494" t="s">
        <v>2416</v>
      </c>
      <c r="V494" t="s">
        <v>41</v>
      </c>
      <c r="W494">
        <v>4</v>
      </c>
      <c r="X494">
        <v>2</v>
      </c>
      <c r="Y494">
        <v>9</v>
      </c>
      <c r="Z494">
        <v>2</v>
      </c>
      <c r="AA494">
        <v>128</v>
      </c>
      <c r="AB494" t="s">
        <v>66</v>
      </c>
      <c r="AD494" t="s">
        <v>229</v>
      </c>
      <c r="AE494" t="s">
        <v>199</v>
      </c>
      <c r="AH494" t="s">
        <v>2417</v>
      </c>
      <c r="AL494" t="s">
        <v>106</v>
      </c>
      <c r="AM494">
        <f>SUM( 5/1 )</f>
        <v>5</v>
      </c>
    </row>
    <row r="495" spans="1:39" x14ac:dyDescent="0.25">
      <c r="A495">
        <v>45081108</v>
      </c>
      <c r="B495" t="s">
        <v>2396</v>
      </c>
      <c r="C495" s="4">
        <v>45081</v>
      </c>
      <c r="D495" s="5">
        <v>0.59375</v>
      </c>
      <c r="E495" t="s">
        <v>2397</v>
      </c>
      <c r="G495">
        <v>5</v>
      </c>
      <c r="H495" t="s">
        <v>778</v>
      </c>
      <c r="I495">
        <v>3699</v>
      </c>
      <c r="J495">
        <v>8</v>
      </c>
      <c r="K495" t="s">
        <v>2398</v>
      </c>
      <c r="L495">
        <v>1108</v>
      </c>
      <c r="M495" t="s">
        <v>344</v>
      </c>
      <c r="O495" t="s">
        <v>2399</v>
      </c>
      <c r="P495">
        <v>60.48</v>
      </c>
      <c r="Q495" t="s">
        <v>56</v>
      </c>
      <c r="R495" t="s">
        <v>140</v>
      </c>
      <c r="S495">
        <v>4.25</v>
      </c>
      <c r="T495">
        <v>6</v>
      </c>
      <c r="U495" t="s">
        <v>2412</v>
      </c>
      <c r="V495" t="s">
        <v>50</v>
      </c>
      <c r="W495">
        <v>10</v>
      </c>
      <c r="X495">
        <v>2</v>
      </c>
      <c r="Y495">
        <v>9</v>
      </c>
      <c r="Z495">
        <v>7</v>
      </c>
      <c r="AA495">
        <v>133</v>
      </c>
      <c r="AD495" t="s">
        <v>741</v>
      </c>
      <c r="AE495" t="s">
        <v>230</v>
      </c>
      <c r="AH495" t="s">
        <v>2413</v>
      </c>
      <c r="AL495" t="s">
        <v>85</v>
      </c>
      <c r="AM495">
        <f>SUM( 7/1 )</f>
        <v>7</v>
      </c>
    </row>
    <row r="496" spans="1:39" x14ac:dyDescent="0.25">
      <c r="A496">
        <v>45081108</v>
      </c>
      <c r="B496" t="s">
        <v>2396</v>
      </c>
      <c r="C496" s="4">
        <v>45081</v>
      </c>
      <c r="D496" s="5">
        <v>0.59375</v>
      </c>
      <c r="E496" t="s">
        <v>2397</v>
      </c>
      <c r="G496">
        <v>5</v>
      </c>
      <c r="H496" t="s">
        <v>778</v>
      </c>
      <c r="I496">
        <v>3699</v>
      </c>
      <c r="J496">
        <v>8</v>
      </c>
      <c r="K496" t="s">
        <v>2398</v>
      </c>
      <c r="L496">
        <v>1108</v>
      </c>
      <c r="M496" t="s">
        <v>344</v>
      </c>
      <c r="O496" t="s">
        <v>2399</v>
      </c>
      <c r="P496">
        <v>60.48</v>
      </c>
      <c r="Q496" t="s">
        <v>50</v>
      </c>
      <c r="R496" t="s">
        <v>135</v>
      </c>
      <c r="S496">
        <v>4.4000000000000004</v>
      </c>
      <c r="T496">
        <v>5</v>
      </c>
      <c r="U496" t="s">
        <v>2410</v>
      </c>
      <c r="V496" t="s">
        <v>91</v>
      </c>
      <c r="W496">
        <v>7</v>
      </c>
      <c r="X496">
        <v>2</v>
      </c>
      <c r="Y496">
        <v>9</v>
      </c>
      <c r="Z496">
        <v>7</v>
      </c>
      <c r="AA496">
        <v>133</v>
      </c>
      <c r="AD496" t="s">
        <v>237</v>
      </c>
      <c r="AE496" t="s">
        <v>995</v>
      </c>
      <c r="AH496" t="s">
        <v>2411</v>
      </c>
      <c r="AI496" t="s">
        <v>56</v>
      </c>
      <c r="AJ496" t="s">
        <v>92</v>
      </c>
      <c r="AL496" t="s">
        <v>119</v>
      </c>
      <c r="AM496">
        <f>SUM( 4/1 )</f>
        <v>4</v>
      </c>
    </row>
    <row r="497" spans="1:39" x14ac:dyDescent="0.25">
      <c r="A497">
        <v>45081108</v>
      </c>
      <c r="B497" t="s">
        <v>2396</v>
      </c>
      <c r="C497" s="4">
        <v>45081</v>
      </c>
      <c r="D497" s="5">
        <v>0.59375</v>
      </c>
      <c r="E497" t="s">
        <v>2397</v>
      </c>
      <c r="G497">
        <v>5</v>
      </c>
      <c r="H497" t="s">
        <v>778</v>
      </c>
      <c r="I497">
        <v>3699</v>
      </c>
      <c r="J497">
        <v>8</v>
      </c>
      <c r="K497" t="s">
        <v>2398</v>
      </c>
      <c r="L497">
        <v>1108</v>
      </c>
      <c r="M497" t="s">
        <v>344</v>
      </c>
      <c r="O497" t="s">
        <v>2399</v>
      </c>
      <c r="P497">
        <v>60.48</v>
      </c>
      <c r="Q497" t="s">
        <v>61</v>
      </c>
      <c r="R497" t="s">
        <v>1269</v>
      </c>
      <c r="S497">
        <v>11.9</v>
      </c>
      <c r="T497">
        <v>3</v>
      </c>
      <c r="U497" t="s">
        <v>2405</v>
      </c>
      <c r="V497" t="s">
        <v>61</v>
      </c>
      <c r="W497">
        <v>7</v>
      </c>
      <c r="X497">
        <v>2</v>
      </c>
      <c r="Y497">
        <v>9</v>
      </c>
      <c r="Z497">
        <v>7</v>
      </c>
      <c r="AA497">
        <v>133</v>
      </c>
      <c r="AD497" t="s">
        <v>255</v>
      </c>
      <c r="AE497" t="s">
        <v>336</v>
      </c>
      <c r="AH497" t="s">
        <v>2406</v>
      </c>
      <c r="AL497" t="s">
        <v>106</v>
      </c>
      <c r="AM497">
        <f>SUM( 5/1 )</f>
        <v>5</v>
      </c>
    </row>
    <row r="498" spans="1:39" x14ac:dyDescent="0.25">
      <c r="A498">
        <v>45081108</v>
      </c>
      <c r="B498" t="s">
        <v>2396</v>
      </c>
      <c r="C498" s="4">
        <v>45081</v>
      </c>
      <c r="D498" s="5">
        <v>0.59375</v>
      </c>
      <c r="E498" t="s">
        <v>2397</v>
      </c>
      <c r="G498">
        <v>5</v>
      </c>
      <c r="H498" t="s">
        <v>778</v>
      </c>
      <c r="I498">
        <v>3699</v>
      </c>
      <c r="J498">
        <v>8</v>
      </c>
      <c r="K498" t="s">
        <v>2398</v>
      </c>
      <c r="L498">
        <v>1108</v>
      </c>
      <c r="M498" t="s">
        <v>344</v>
      </c>
      <c r="O498" t="s">
        <v>2399</v>
      </c>
      <c r="P498">
        <v>60.48</v>
      </c>
      <c r="Q498" t="s">
        <v>53</v>
      </c>
      <c r="R498" t="s">
        <v>120</v>
      </c>
      <c r="S498">
        <v>12.1</v>
      </c>
      <c r="T498">
        <v>2</v>
      </c>
      <c r="U498" t="s">
        <v>2402</v>
      </c>
      <c r="V498" t="s">
        <v>53</v>
      </c>
      <c r="W498">
        <v>80</v>
      </c>
      <c r="X498">
        <v>2</v>
      </c>
      <c r="Y498">
        <v>9</v>
      </c>
      <c r="Z498">
        <v>7</v>
      </c>
      <c r="AA498">
        <v>133</v>
      </c>
      <c r="AD498" t="s">
        <v>241</v>
      </c>
      <c r="AE498" t="s">
        <v>2403</v>
      </c>
      <c r="AH498" t="s">
        <v>2404</v>
      </c>
      <c r="AI498" t="s">
        <v>61</v>
      </c>
      <c r="AJ498" t="s">
        <v>728</v>
      </c>
      <c r="AL498" t="s">
        <v>76</v>
      </c>
      <c r="AM498">
        <f>SUM( 25/1 )</f>
        <v>25</v>
      </c>
    </row>
    <row r="499" spans="1:39" x14ac:dyDescent="0.25">
      <c r="A499">
        <v>45081108</v>
      </c>
      <c r="B499" t="s">
        <v>2396</v>
      </c>
      <c r="C499" s="4">
        <v>45081</v>
      </c>
      <c r="D499" s="5">
        <v>0.59375</v>
      </c>
      <c r="E499" t="s">
        <v>2397</v>
      </c>
      <c r="G499">
        <v>5</v>
      </c>
      <c r="H499" t="s">
        <v>778</v>
      </c>
      <c r="I499">
        <v>3699</v>
      </c>
      <c r="J499">
        <v>8</v>
      </c>
      <c r="K499" t="s">
        <v>2398</v>
      </c>
      <c r="L499">
        <v>1108</v>
      </c>
      <c r="M499" t="s">
        <v>344</v>
      </c>
      <c r="O499" t="s">
        <v>2399</v>
      </c>
      <c r="P499">
        <v>60.48</v>
      </c>
      <c r="Q499" t="s">
        <v>46</v>
      </c>
      <c r="R499" t="s">
        <v>1269</v>
      </c>
      <c r="S499">
        <v>19.600000000000001</v>
      </c>
      <c r="T499">
        <v>7</v>
      </c>
      <c r="U499" t="s">
        <v>2414</v>
      </c>
      <c r="V499" t="s">
        <v>46</v>
      </c>
      <c r="W499">
        <v>33</v>
      </c>
      <c r="X499">
        <v>2</v>
      </c>
      <c r="Y499">
        <v>9</v>
      </c>
      <c r="Z499">
        <v>7</v>
      </c>
      <c r="AA499">
        <v>133</v>
      </c>
      <c r="AD499" t="s">
        <v>255</v>
      </c>
      <c r="AE499" t="s">
        <v>1084</v>
      </c>
      <c r="AH499" t="s">
        <v>2415</v>
      </c>
      <c r="AL499" t="s">
        <v>130</v>
      </c>
      <c r="AM499">
        <f>SUM( 20/1 )</f>
        <v>20</v>
      </c>
    </row>
    <row r="500" spans="1:39" x14ac:dyDescent="0.25">
      <c r="A500">
        <v>45081108</v>
      </c>
      <c r="B500" t="s">
        <v>2396</v>
      </c>
      <c r="C500" s="4">
        <v>45081</v>
      </c>
      <c r="D500" s="5">
        <v>0.59375</v>
      </c>
      <c r="E500" t="s">
        <v>2397</v>
      </c>
      <c r="G500">
        <v>5</v>
      </c>
      <c r="H500" t="s">
        <v>778</v>
      </c>
      <c r="I500">
        <v>3699</v>
      </c>
      <c r="J500">
        <v>8</v>
      </c>
      <c r="K500" t="s">
        <v>2398</v>
      </c>
      <c r="L500">
        <v>1108</v>
      </c>
      <c r="M500" t="s">
        <v>344</v>
      </c>
      <c r="O500" t="s">
        <v>2399</v>
      </c>
      <c r="P500">
        <v>60.48</v>
      </c>
      <c r="Q500" t="s">
        <v>91</v>
      </c>
      <c r="R500" t="s">
        <v>125</v>
      </c>
      <c r="S500">
        <v>29.6</v>
      </c>
      <c r="T500">
        <v>1</v>
      </c>
      <c r="U500" t="s">
        <v>2400</v>
      </c>
      <c r="V500" t="s">
        <v>56</v>
      </c>
      <c r="W500">
        <v>28</v>
      </c>
      <c r="X500">
        <v>2</v>
      </c>
      <c r="Y500">
        <v>9</v>
      </c>
      <c r="Z500">
        <v>7</v>
      </c>
      <c r="AA500">
        <v>133</v>
      </c>
      <c r="AC500" t="s">
        <v>886</v>
      </c>
      <c r="AD500" t="s">
        <v>204</v>
      </c>
      <c r="AE500" t="s">
        <v>205</v>
      </c>
      <c r="AH500" t="s">
        <v>2401</v>
      </c>
      <c r="AI500" t="s">
        <v>804</v>
      </c>
      <c r="AJ500" t="s">
        <v>1533</v>
      </c>
      <c r="AL500" t="s">
        <v>130</v>
      </c>
      <c r="AM500">
        <f>SUM( 20/1 )</f>
        <v>20</v>
      </c>
    </row>
    <row r="501" spans="1:39" x14ac:dyDescent="0.25">
      <c r="A501">
        <v>45081109</v>
      </c>
      <c r="B501" t="s">
        <v>2396</v>
      </c>
      <c r="C501" s="4">
        <v>45081</v>
      </c>
      <c r="D501" s="5">
        <v>0.61458333333333337</v>
      </c>
      <c r="E501" t="s">
        <v>2418</v>
      </c>
      <c r="G501">
        <v>5</v>
      </c>
      <c r="H501" t="s">
        <v>228</v>
      </c>
      <c r="I501">
        <v>3780</v>
      </c>
      <c r="J501">
        <v>9</v>
      </c>
      <c r="K501" t="s">
        <v>2419</v>
      </c>
      <c r="L501">
        <v>1835</v>
      </c>
      <c r="M501" t="s">
        <v>344</v>
      </c>
      <c r="O501" t="s">
        <v>2420</v>
      </c>
      <c r="P501">
        <v>108.32</v>
      </c>
      <c r="Q501" t="s">
        <v>41</v>
      </c>
      <c r="S501">
        <v>0</v>
      </c>
      <c r="T501">
        <v>3</v>
      </c>
      <c r="U501" t="s">
        <v>2429</v>
      </c>
      <c r="V501" t="s">
        <v>46</v>
      </c>
      <c r="W501">
        <v>0.53333333333333299</v>
      </c>
      <c r="X501">
        <v>3</v>
      </c>
      <c r="Y501">
        <v>9</v>
      </c>
      <c r="Z501">
        <v>11</v>
      </c>
      <c r="AA501">
        <v>137</v>
      </c>
      <c r="AB501" t="s">
        <v>42</v>
      </c>
      <c r="AD501" t="s">
        <v>200</v>
      </c>
      <c r="AE501" t="s">
        <v>336</v>
      </c>
      <c r="AG501">
        <v>99</v>
      </c>
      <c r="AH501" t="s">
        <v>2430</v>
      </c>
      <c r="AI501" t="s">
        <v>2431</v>
      </c>
      <c r="AJ501" t="s">
        <v>2432</v>
      </c>
      <c r="AL501" t="s">
        <v>2433</v>
      </c>
      <c r="AM501">
        <f>SUM( 10/11 )</f>
        <v>0.90909090909090906</v>
      </c>
    </row>
    <row r="502" spans="1:39" x14ac:dyDescent="0.25">
      <c r="A502">
        <v>45081109</v>
      </c>
      <c r="B502" t="s">
        <v>2396</v>
      </c>
      <c r="C502" s="4">
        <v>45081</v>
      </c>
      <c r="D502" s="5">
        <v>0.61458333333333337</v>
      </c>
      <c r="E502" t="s">
        <v>2418</v>
      </c>
      <c r="G502">
        <v>5</v>
      </c>
      <c r="H502" t="s">
        <v>228</v>
      </c>
      <c r="I502">
        <v>3780</v>
      </c>
      <c r="J502">
        <v>9</v>
      </c>
      <c r="K502" t="s">
        <v>2419</v>
      </c>
      <c r="L502">
        <v>1835</v>
      </c>
      <c r="M502" t="s">
        <v>344</v>
      </c>
      <c r="O502" t="s">
        <v>2420</v>
      </c>
      <c r="P502">
        <v>108.32</v>
      </c>
      <c r="Q502" t="s">
        <v>60</v>
      </c>
      <c r="R502" t="s">
        <v>147</v>
      </c>
      <c r="S502">
        <v>3.25</v>
      </c>
      <c r="T502">
        <v>4</v>
      </c>
      <c r="U502" t="s">
        <v>2434</v>
      </c>
      <c r="V502" t="s">
        <v>86</v>
      </c>
      <c r="W502">
        <v>1.4</v>
      </c>
      <c r="X502">
        <v>3</v>
      </c>
      <c r="Y502">
        <v>9</v>
      </c>
      <c r="Z502">
        <v>11</v>
      </c>
      <c r="AA502">
        <v>137</v>
      </c>
      <c r="AB502" t="s">
        <v>66</v>
      </c>
      <c r="AD502" t="s">
        <v>229</v>
      </c>
      <c r="AE502" t="s">
        <v>2435</v>
      </c>
      <c r="AG502">
        <v>94</v>
      </c>
      <c r="AH502" t="s">
        <v>2436</v>
      </c>
      <c r="AI502" t="s">
        <v>161</v>
      </c>
      <c r="AJ502" t="s">
        <v>43</v>
      </c>
      <c r="AL502" t="s">
        <v>1297</v>
      </c>
      <c r="AM502">
        <f>SUM( 11/8 )</f>
        <v>1.375</v>
      </c>
    </row>
    <row r="503" spans="1:39" x14ac:dyDescent="0.25">
      <c r="A503">
        <v>45081109</v>
      </c>
      <c r="B503" t="s">
        <v>2396</v>
      </c>
      <c r="C503" s="4">
        <v>45081</v>
      </c>
      <c r="D503" s="5">
        <v>0.61458333333333337</v>
      </c>
      <c r="E503" t="s">
        <v>2418</v>
      </c>
      <c r="G503">
        <v>5</v>
      </c>
      <c r="H503" t="s">
        <v>228</v>
      </c>
      <c r="I503">
        <v>3780</v>
      </c>
      <c r="J503">
        <v>9</v>
      </c>
      <c r="K503" t="s">
        <v>2419</v>
      </c>
      <c r="L503">
        <v>1835</v>
      </c>
      <c r="M503" t="s">
        <v>344</v>
      </c>
      <c r="O503" t="s">
        <v>2420</v>
      </c>
      <c r="P503">
        <v>108.32</v>
      </c>
      <c r="Q503" t="s">
        <v>56</v>
      </c>
      <c r="R503" t="s">
        <v>61</v>
      </c>
      <c r="S503">
        <v>8.25</v>
      </c>
      <c r="T503">
        <v>6</v>
      </c>
      <c r="U503" t="s">
        <v>2440</v>
      </c>
      <c r="V503" t="s">
        <v>50</v>
      </c>
      <c r="W503">
        <v>40</v>
      </c>
      <c r="X503">
        <v>3</v>
      </c>
      <c r="Y503">
        <v>9</v>
      </c>
      <c r="Z503">
        <v>4</v>
      </c>
      <c r="AA503">
        <v>130</v>
      </c>
      <c r="AD503" t="s">
        <v>746</v>
      </c>
      <c r="AE503" t="s">
        <v>355</v>
      </c>
      <c r="AH503" t="s">
        <v>2441</v>
      </c>
      <c r="AI503" t="s">
        <v>2442</v>
      </c>
      <c r="AJ503" t="s">
        <v>2443</v>
      </c>
      <c r="AL503" t="s">
        <v>76</v>
      </c>
      <c r="AM503">
        <f>SUM( 25/1 )</f>
        <v>25</v>
      </c>
    </row>
    <row r="504" spans="1:39" x14ac:dyDescent="0.25">
      <c r="A504">
        <v>45081109</v>
      </c>
      <c r="B504" t="s">
        <v>2396</v>
      </c>
      <c r="C504" s="4">
        <v>45081</v>
      </c>
      <c r="D504" s="5">
        <v>0.61458333333333337</v>
      </c>
      <c r="E504" t="s">
        <v>2418</v>
      </c>
      <c r="G504">
        <v>5</v>
      </c>
      <c r="H504" t="s">
        <v>228</v>
      </c>
      <c r="I504">
        <v>3780</v>
      </c>
      <c r="J504">
        <v>9</v>
      </c>
      <c r="K504" t="s">
        <v>2419</v>
      </c>
      <c r="L504">
        <v>1835</v>
      </c>
      <c r="M504" t="s">
        <v>344</v>
      </c>
      <c r="O504" t="s">
        <v>2420</v>
      </c>
      <c r="P504">
        <v>108.32</v>
      </c>
      <c r="Q504" t="s">
        <v>50</v>
      </c>
      <c r="R504" t="s">
        <v>152</v>
      </c>
      <c r="S504">
        <v>11</v>
      </c>
      <c r="T504">
        <v>8</v>
      </c>
      <c r="U504" t="s">
        <v>2447</v>
      </c>
      <c r="V504" t="s">
        <v>61</v>
      </c>
      <c r="W504">
        <v>66</v>
      </c>
      <c r="X504">
        <v>3</v>
      </c>
      <c r="Y504">
        <v>9</v>
      </c>
      <c r="Z504">
        <v>4</v>
      </c>
      <c r="AA504">
        <v>130</v>
      </c>
      <c r="AD504" t="s">
        <v>255</v>
      </c>
      <c r="AE504" t="s">
        <v>205</v>
      </c>
      <c r="AH504" t="s">
        <v>2448</v>
      </c>
      <c r="AI504" t="s">
        <v>2449</v>
      </c>
      <c r="AJ504" t="s">
        <v>221</v>
      </c>
      <c r="AL504" t="s">
        <v>76</v>
      </c>
      <c r="AM504">
        <f>SUM( 25/1 )</f>
        <v>25</v>
      </c>
    </row>
    <row r="505" spans="1:39" x14ac:dyDescent="0.25">
      <c r="A505">
        <v>45081109</v>
      </c>
      <c r="B505" t="s">
        <v>2396</v>
      </c>
      <c r="C505" s="4">
        <v>45081</v>
      </c>
      <c r="D505" s="5">
        <v>0.61458333333333337</v>
      </c>
      <c r="E505" t="s">
        <v>2418</v>
      </c>
      <c r="G505">
        <v>5</v>
      </c>
      <c r="H505" t="s">
        <v>228</v>
      </c>
      <c r="I505">
        <v>3780</v>
      </c>
      <c r="J505">
        <v>9</v>
      </c>
      <c r="K505" t="s">
        <v>2419</v>
      </c>
      <c r="L505">
        <v>1835</v>
      </c>
      <c r="M505" t="s">
        <v>344</v>
      </c>
      <c r="O505" t="s">
        <v>2420</v>
      </c>
      <c r="P505">
        <v>108.32</v>
      </c>
      <c r="Q505" t="s">
        <v>61</v>
      </c>
      <c r="R505" t="s">
        <v>75</v>
      </c>
      <c r="S505">
        <v>11.5</v>
      </c>
      <c r="T505">
        <v>7</v>
      </c>
      <c r="U505" t="s">
        <v>2444</v>
      </c>
      <c r="V505" t="s">
        <v>56</v>
      </c>
      <c r="W505">
        <v>40</v>
      </c>
      <c r="X505">
        <v>3</v>
      </c>
      <c r="Y505">
        <v>9</v>
      </c>
      <c r="Z505">
        <v>4</v>
      </c>
      <c r="AA505">
        <v>130</v>
      </c>
      <c r="AD505" t="s">
        <v>2445</v>
      </c>
      <c r="AE505" t="s">
        <v>681</v>
      </c>
      <c r="AH505" t="s">
        <v>2446</v>
      </c>
      <c r="AI505" t="s">
        <v>61</v>
      </c>
      <c r="AJ505" t="s">
        <v>47</v>
      </c>
      <c r="AL505" t="s">
        <v>49</v>
      </c>
      <c r="AM505">
        <f>SUM( 33/1 )</f>
        <v>33</v>
      </c>
    </row>
    <row r="506" spans="1:39" x14ac:dyDescent="0.25">
      <c r="A506">
        <v>45081109</v>
      </c>
      <c r="B506" t="s">
        <v>2396</v>
      </c>
      <c r="C506" s="4">
        <v>45081</v>
      </c>
      <c r="D506" s="5">
        <v>0.61458333333333337</v>
      </c>
      <c r="E506" t="s">
        <v>2418</v>
      </c>
      <c r="G506">
        <v>5</v>
      </c>
      <c r="H506" t="s">
        <v>228</v>
      </c>
      <c r="I506">
        <v>3780</v>
      </c>
      <c r="J506">
        <v>9</v>
      </c>
      <c r="K506" t="s">
        <v>2419</v>
      </c>
      <c r="L506">
        <v>1835</v>
      </c>
      <c r="M506" t="s">
        <v>344</v>
      </c>
      <c r="O506" t="s">
        <v>2420</v>
      </c>
      <c r="P506">
        <v>108.32</v>
      </c>
      <c r="Q506" t="s">
        <v>53</v>
      </c>
      <c r="R506" t="s">
        <v>140</v>
      </c>
      <c r="S506">
        <v>15.25</v>
      </c>
      <c r="T506">
        <v>5</v>
      </c>
      <c r="U506" t="s">
        <v>2437</v>
      </c>
      <c r="V506" t="s">
        <v>91</v>
      </c>
      <c r="W506">
        <v>14</v>
      </c>
      <c r="X506">
        <v>3</v>
      </c>
      <c r="Y506">
        <v>9</v>
      </c>
      <c r="Z506">
        <v>4</v>
      </c>
      <c r="AA506">
        <v>130</v>
      </c>
      <c r="AD506" t="s">
        <v>255</v>
      </c>
      <c r="AE506" t="s">
        <v>1084</v>
      </c>
      <c r="AH506" t="s">
        <v>2438</v>
      </c>
      <c r="AI506" t="s">
        <v>2439</v>
      </c>
      <c r="AJ506" t="s">
        <v>65</v>
      </c>
      <c r="AL506" t="s">
        <v>90</v>
      </c>
      <c r="AM506">
        <f>SUM( 12/1 )</f>
        <v>12</v>
      </c>
    </row>
    <row r="507" spans="1:39" x14ac:dyDescent="0.25">
      <c r="A507">
        <v>45081109</v>
      </c>
      <c r="B507" t="s">
        <v>2396</v>
      </c>
      <c r="C507" s="4">
        <v>45081</v>
      </c>
      <c r="D507" s="5">
        <v>0.61458333333333337</v>
      </c>
      <c r="E507" t="s">
        <v>2418</v>
      </c>
      <c r="G507">
        <v>5</v>
      </c>
      <c r="H507" t="s">
        <v>228</v>
      </c>
      <c r="I507">
        <v>3780</v>
      </c>
      <c r="J507">
        <v>9</v>
      </c>
      <c r="K507" t="s">
        <v>2419</v>
      </c>
      <c r="L507">
        <v>1835</v>
      </c>
      <c r="M507" t="s">
        <v>344</v>
      </c>
      <c r="O507" t="s">
        <v>2420</v>
      </c>
      <c r="P507">
        <v>108.32</v>
      </c>
      <c r="Q507" t="s">
        <v>46</v>
      </c>
      <c r="R507" t="s">
        <v>120</v>
      </c>
      <c r="S507">
        <v>15.45</v>
      </c>
      <c r="T507">
        <v>2</v>
      </c>
      <c r="U507" t="s">
        <v>2424</v>
      </c>
      <c r="V507" t="s">
        <v>60</v>
      </c>
      <c r="W507">
        <v>40</v>
      </c>
      <c r="X507">
        <v>7</v>
      </c>
      <c r="Y507">
        <v>10</v>
      </c>
      <c r="Z507">
        <v>1</v>
      </c>
      <c r="AA507">
        <v>141</v>
      </c>
      <c r="AD507" t="s">
        <v>2425</v>
      </c>
      <c r="AE507" t="s">
        <v>2426</v>
      </c>
      <c r="AH507" t="s">
        <v>2427</v>
      </c>
      <c r="AJ507" t="s">
        <v>2428</v>
      </c>
      <c r="AL507" t="s">
        <v>49</v>
      </c>
      <c r="AM507">
        <f>SUM( 33/1 )</f>
        <v>33</v>
      </c>
    </row>
    <row r="508" spans="1:39" x14ac:dyDescent="0.25">
      <c r="A508">
        <v>45081109</v>
      </c>
      <c r="B508" t="s">
        <v>2396</v>
      </c>
      <c r="C508" s="4">
        <v>45081</v>
      </c>
      <c r="D508" s="5">
        <v>0.61458333333333337</v>
      </c>
      <c r="E508" t="s">
        <v>2418</v>
      </c>
      <c r="G508">
        <v>5</v>
      </c>
      <c r="H508" t="s">
        <v>228</v>
      </c>
      <c r="I508">
        <v>3780</v>
      </c>
      <c r="J508">
        <v>9</v>
      </c>
      <c r="K508" t="s">
        <v>2419</v>
      </c>
      <c r="L508">
        <v>1835</v>
      </c>
      <c r="M508" t="s">
        <v>344</v>
      </c>
      <c r="O508" t="s">
        <v>2420</v>
      </c>
      <c r="P508">
        <v>108.32</v>
      </c>
      <c r="Q508" t="s">
        <v>91</v>
      </c>
      <c r="R508" t="s">
        <v>46</v>
      </c>
      <c r="S508">
        <v>22.45</v>
      </c>
      <c r="T508">
        <v>1</v>
      </c>
      <c r="U508" t="s">
        <v>2421</v>
      </c>
      <c r="V508" t="s">
        <v>53</v>
      </c>
      <c r="W508">
        <v>250</v>
      </c>
      <c r="X508">
        <v>4</v>
      </c>
      <c r="Y508">
        <v>10</v>
      </c>
      <c r="Z508">
        <v>1</v>
      </c>
      <c r="AA508">
        <v>141</v>
      </c>
      <c r="AD508" t="s">
        <v>2422</v>
      </c>
      <c r="AE508" t="s">
        <v>209</v>
      </c>
      <c r="AH508" t="s">
        <v>2423</v>
      </c>
      <c r="AL508" t="s">
        <v>104</v>
      </c>
      <c r="AM508">
        <f>SUM( 66/1 )</f>
        <v>66</v>
      </c>
    </row>
    <row r="509" spans="1:39" x14ac:dyDescent="0.25">
      <c r="A509">
        <v>45081109</v>
      </c>
      <c r="B509" t="s">
        <v>2396</v>
      </c>
      <c r="C509" s="4">
        <v>45081</v>
      </c>
      <c r="D509" s="5">
        <v>0.61458333333333337</v>
      </c>
      <c r="E509" t="s">
        <v>2418</v>
      </c>
      <c r="G509">
        <v>5</v>
      </c>
      <c r="H509" t="s">
        <v>228</v>
      </c>
      <c r="I509">
        <v>3780</v>
      </c>
      <c r="J509">
        <v>9</v>
      </c>
      <c r="K509" t="s">
        <v>2419</v>
      </c>
      <c r="L509">
        <v>1835</v>
      </c>
      <c r="M509" t="s">
        <v>344</v>
      </c>
      <c r="O509" t="s">
        <v>2420</v>
      </c>
      <c r="P509">
        <v>108.32</v>
      </c>
      <c r="Q509" t="s">
        <v>86</v>
      </c>
      <c r="R509" t="s">
        <v>99</v>
      </c>
      <c r="S509">
        <v>26.7</v>
      </c>
      <c r="T509">
        <v>9</v>
      </c>
      <c r="U509" t="s">
        <v>2450</v>
      </c>
      <c r="V509" t="s">
        <v>41</v>
      </c>
      <c r="W509">
        <v>100</v>
      </c>
      <c r="X509">
        <v>3</v>
      </c>
      <c r="Y509">
        <v>8</v>
      </c>
      <c r="Z509">
        <v>11</v>
      </c>
      <c r="AA509">
        <v>123</v>
      </c>
      <c r="AD509" t="s">
        <v>2451</v>
      </c>
      <c r="AE509" t="s">
        <v>971</v>
      </c>
      <c r="AF509">
        <v>3</v>
      </c>
      <c r="AH509" t="s">
        <v>2452</v>
      </c>
      <c r="AL509" t="s">
        <v>52</v>
      </c>
      <c r="AM509">
        <f>SUM( 50/1 )</f>
        <v>50</v>
      </c>
    </row>
    <row r="510" spans="1:39" x14ac:dyDescent="0.25">
      <c r="A510">
        <v>45081110</v>
      </c>
      <c r="B510" t="s">
        <v>2396</v>
      </c>
      <c r="C510" s="4">
        <v>45081</v>
      </c>
      <c r="D510" s="5">
        <v>0.63541666666666663</v>
      </c>
      <c r="E510" t="s">
        <v>2453</v>
      </c>
      <c r="G510">
        <v>5</v>
      </c>
      <c r="H510" t="s">
        <v>40</v>
      </c>
      <c r="I510">
        <v>4187</v>
      </c>
      <c r="J510">
        <v>7</v>
      </c>
      <c r="K510" t="s">
        <v>2419</v>
      </c>
      <c r="L510">
        <v>1835</v>
      </c>
      <c r="M510" t="s">
        <v>344</v>
      </c>
      <c r="N510">
        <v>70</v>
      </c>
      <c r="O510" t="s">
        <v>2454</v>
      </c>
      <c r="P510">
        <v>104.93</v>
      </c>
      <c r="Q510" t="s">
        <v>41</v>
      </c>
      <c r="S510">
        <v>0</v>
      </c>
      <c r="T510">
        <v>3</v>
      </c>
      <c r="U510" t="s">
        <v>2461</v>
      </c>
      <c r="V510" t="s">
        <v>60</v>
      </c>
      <c r="W510">
        <v>5</v>
      </c>
      <c r="X510">
        <v>9</v>
      </c>
      <c r="Y510">
        <v>9</v>
      </c>
      <c r="Z510">
        <v>3</v>
      </c>
      <c r="AA510">
        <v>129</v>
      </c>
      <c r="AC510" t="s">
        <v>88</v>
      </c>
      <c r="AD510" t="s">
        <v>190</v>
      </c>
      <c r="AE510" t="s">
        <v>2462</v>
      </c>
      <c r="AG510">
        <v>64</v>
      </c>
      <c r="AH510" t="s">
        <v>2463</v>
      </c>
      <c r="AI510" t="s">
        <v>2464</v>
      </c>
      <c r="AJ510" t="s">
        <v>102</v>
      </c>
      <c r="AK510" t="s">
        <v>111</v>
      </c>
      <c r="AL510" t="s">
        <v>85</v>
      </c>
      <c r="AM510">
        <f>SUM( 7/1 )</f>
        <v>7</v>
      </c>
    </row>
    <row r="511" spans="1:39" x14ac:dyDescent="0.25">
      <c r="A511">
        <v>45081110</v>
      </c>
      <c r="B511" t="s">
        <v>2396</v>
      </c>
      <c r="C511" s="4">
        <v>45081</v>
      </c>
      <c r="D511" s="5">
        <v>0.63541666666666663</v>
      </c>
      <c r="E511" t="s">
        <v>2453</v>
      </c>
      <c r="G511">
        <v>5</v>
      </c>
      <c r="H511" t="s">
        <v>40</v>
      </c>
      <c r="I511">
        <v>4187</v>
      </c>
      <c r="J511">
        <v>7</v>
      </c>
      <c r="K511" t="s">
        <v>2419</v>
      </c>
      <c r="L511">
        <v>1835</v>
      </c>
      <c r="M511" t="s">
        <v>344</v>
      </c>
      <c r="N511">
        <v>70</v>
      </c>
      <c r="O511" t="s">
        <v>2454</v>
      </c>
      <c r="P511">
        <v>104.93</v>
      </c>
      <c r="Q511" t="s">
        <v>60</v>
      </c>
      <c r="R511" t="s">
        <v>114</v>
      </c>
      <c r="S511">
        <v>1.25</v>
      </c>
      <c r="T511">
        <v>5</v>
      </c>
      <c r="U511" t="s">
        <v>2469</v>
      </c>
      <c r="V511" t="s">
        <v>53</v>
      </c>
      <c r="W511">
        <v>14</v>
      </c>
      <c r="X511">
        <v>4</v>
      </c>
      <c r="Y511">
        <v>9</v>
      </c>
      <c r="Z511">
        <v>1</v>
      </c>
      <c r="AA511">
        <v>127</v>
      </c>
      <c r="AC511" t="s">
        <v>790</v>
      </c>
      <c r="AD511" t="s">
        <v>255</v>
      </c>
      <c r="AE511" t="s">
        <v>336</v>
      </c>
      <c r="AG511">
        <v>62</v>
      </c>
      <c r="AH511" t="s">
        <v>2470</v>
      </c>
      <c r="AI511" t="s">
        <v>2471</v>
      </c>
      <c r="AJ511" t="s">
        <v>728</v>
      </c>
      <c r="AL511" t="s">
        <v>112</v>
      </c>
      <c r="AM511">
        <f>SUM( 14/1 )</f>
        <v>14</v>
      </c>
    </row>
    <row r="512" spans="1:39" x14ac:dyDescent="0.25">
      <c r="A512">
        <v>45081110</v>
      </c>
      <c r="B512" t="s">
        <v>2396</v>
      </c>
      <c r="C512" s="4">
        <v>45081</v>
      </c>
      <c r="D512" s="5">
        <v>0.63541666666666663</v>
      </c>
      <c r="E512" t="s">
        <v>2453</v>
      </c>
      <c r="G512">
        <v>5</v>
      </c>
      <c r="H512" t="s">
        <v>40</v>
      </c>
      <c r="I512">
        <v>4187</v>
      </c>
      <c r="J512">
        <v>7</v>
      </c>
      <c r="K512" t="s">
        <v>2419</v>
      </c>
      <c r="L512">
        <v>1835</v>
      </c>
      <c r="M512" t="s">
        <v>344</v>
      </c>
      <c r="N512">
        <v>70</v>
      </c>
      <c r="O512" t="s">
        <v>2454</v>
      </c>
      <c r="P512">
        <v>104.93</v>
      </c>
      <c r="Q512" t="s">
        <v>56</v>
      </c>
      <c r="R512" t="s">
        <v>198</v>
      </c>
      <c r="S512">
        <v>1.3</v>
      </c>
      <c r="T512">
        <v>7</v>
      </c>
      <c r="U512" t="s">
        <v>2476</v>
      </c>
      <c r="V512" t="s">
        <v>41</v>
      </c>
      <c r="W512">
        <v>18</v>
      </c>
      <c r="X512">
        <v>6</v>
      </c>
      <c r="Y512">
        <v>8</v>
      </c>
      <c r="Z512">
        <v>4</v>
      </c>
      <c r="AA512">
        <v>116</v>
      </c>
      <c r="AD512" t="s">
        <v>243</v>
      </c>
      <c r="AE512" t="s">
        <v>209</v>
      </c>
      <c r="AG512">
        <v>51</v>
      </c>
      <c r="AH512" t="s">
        <v>2477</v>
      </c>
      <c r="AI512" t="s">
        <v>2478</v>
      </c>
      <c r="AJ512" t="s">
        <v>47</v>
      </c>
      <c r="AK512" t="s">
        <v>44</v>
      </c>
      <c r="AL512" t="s">
        <v>76</v>
      </c>
      <c r="AM512">
        <f>SUM( 25/1 )</f>
        <v>25</v>
      </c>
    </row>
    <row r="513" spans="1:39" x14ac:dyDescent="0.25">
      <c r="A513">
        <v>45081110</v>
      </c>
      <c r="B513" t="s">
        <v>2396</v>
      </c>
      <c r="C513" s="4">
        <v>45081</v>
      </c>
      <c r="D513" s="5">
        <v>0.63541666666666663</v>
      </c>
      <c r="E513" t="s">
        <v>2453</v>
      </c>
      <c r="G513">
        <v>5</v>
      </c>
      <c r="H513" t="s">
        <v>40</v>
      </c>
      <c r="I513">
        <v>4187</v>
      </c>
      <c r="J513">
        <v>7</v>
      </c>
      <c r="K513" t="s">
        <v>2419</v>
      </c>
      <c r="L513">
        <v>1835</v>
      </c>
      <c r="M513" t="s">
        <v>344</v>
      </c>
      <c r="N513">
        <v>70</v>
      </c>
      <c r="O513" t="s">
        <v>2454</v>
      </c>
      <c r="P513">
        <v>104.93</v>
      </c>
      <c r="Q513" t="s">
        <v>50</v>
      </c>
      <c r="R513" t="s">
        <v>91</v>
      </c>
      <c r="S513">
        <v>9.3000000000000007</v>
      </c>
      <c r="T513">
        <v>2</v>
      </c>
      <c r="U513" t="s">
        <v>2458</v>
      </c>
      <c r="V513" t="s">
        <v>46</v>
      </c>
      <c r="W513">
        <v>4.5</v>
      </c>
      <c r="X513">
        <v>4</v>
      </c>
      <c r="Y513">
        <v>9</v>
      </c>
      <c r="Z513">
        <v>8</v>
      </c>
      <c r="AA513">
        <v>134</v>
      </c>
      <c r="AD513" t="s">
        <v>741</v>
      </c>
      <c r="AE513" t="s">
        <v>230</v>
      </c>
      <c r="AG513">
        <v>69</v>
      </c>
      <c r="AH513" t="s">
        <v>2459</v>
      </c>
      <c r="AI513" t="s">
        <v>2460</v>
      </c>
      <c r="AJ513" t="s">
        <v>221</v>
      </c>
      <c r="AL513" t="s">
        <v>107</v>
      </c>
      <c r="AM513">
        <f>SUM( 5/2 )</f>
        <v>2.5</v>
      </c>
    </row>
    <row r="514" spans="1:39" x14ac:dyDescent="0.25">
      <c r="A514">
        <v>45081110</v>
      </c>
      <c r="B514" t="s">
        <v>2396</v>
      </c>
      <c r="C514" s="4">
        <v>45081</v>
      </c>
      <c r="D514" s="5">
        <v>0.63541666666666663</v>
      </c>
      <c r="E514" t="s">
        <v>2453</v>
      </c>
      <c r="G514">
        <v>5</v>
      </c>
      <c r="H514" t="s">
        <v>40</v>
      </c>
      <c r="I514">
        <v>4187</v>
      </c>
      <c r="J514">
        <v>7</v>
      </c>
      <c r="K514" t="s">
        <v>2419</v>
      </c>
      <c r="L514">
        <v>1835</v>
      </c>
      <c r="M514" t="s">
        <v>344</v>
      </c>
      <c r="N514">
        <v>70</v>
      </c>
      <c r="O514" t="s">
        <v>2454</v>
      </c>
      <c r="P514">
        <v>104.93</v>
      </c>
      <c r="Q514" t="s">
        <v>61</v>
      </c>
      <c r="R514" t="s">
        <v>120</v>
      </c>
      <c r="S514">
        <v>9.5</v>
      </c>
      <c r="T514">
        <v>1</v>
      </c>
      <c r="U514" t="s">
        <v>2455</v>
      </c>
      <c r="V514" t="s">
        <v>56</v>
      </c>
      <c r="W514">
        <v>2.75</v>
      </c>
      <c r="X514">
        <v>4</v>
      </c>
      <c r="Y514">
        <v>9</v>
      </c>
      <c r="Z514">
        <v>10</v>
      </c>
      <c r="AA514">
        <v>136</v>
      </c>
      <c r="AB514" t="s">
        <v>42</v>
      </c>
      <c r="AD514" t="s">
        <v>220</v>
      </c>
      <c r="AE514" t="s">
        <v>227</v>
      </c>
      <c r="AG514">
        <v>71</v>
      </c>
      <c r="AH514" t="s">
        <v>2456</v>
      </c>
      <c r="AI514" t="s">
        <v>2457</v>
      </c>
      <c r="AJ514" t="s">
        <v>221</v>
      </c>
      <c r="AK514" t="s">
        <v>44</v>
      </c>
      <c r="AL514" t="s">
        <v>717</v>
      </c>
      <c r="AM514">
        <f>SUM( 13/8 )</f>
        <v>1.625</v>
      </c>
    </row>
    <row r="515" spans="1:39" x14ac:dyDescent="0.25">
      <c r="A515">
        <v>45081110</v>
      </c>
      <c r="B515" t="s">
        <v>2396</v>
      </c>
      <c r="C515" s="4">
        <v>45081</v>
      </c>
      <c r="D515" s="5">
        <v>0.63541666666666663</v>
      </c>
      <c r="E515" t="s">
        <v>2453</v>
      </c>
      <c r="G515">
        <v>5</v>
      </c>
      <c r="H515" t="s">
        <v>40</v>
      </c>
      <c r="I515">
        <v>4187</v>
      </c>
      <c r="J515">
        <v>7</v>
      </c>
      <c r="K515" t="s">
        <v>2419</v>
      </c>
      <c r="L515">
        <v>1835</v>
      </c>
      <c r="M515" t="s">
        <v>344</v>
      </c>
      <c r="N515">
        <v>70</v>
      </c>
      <c r="O515" t="s">
        <v>2454</v>
      </c>
      <c r="P515">
        <v>104.93</v>
      </c>
      <c r="Q515" t="s">
        <v>53</v>
      </c>
      <c r="R515" t="s">
        <v>103</v>
      </c>
      <c r="S515">
        <v>12</v>
      </c>
      <c r="T515">
        <v>4</v>
      </c>
      <c r="U515" t="s">
        <v>2465</v>
      </c>
      <c r="V515" t="s">
        <v>50</v>
      </c>
      <c r="W515">
        <v>3</v>
      </c>
      <c r="X515">
        <v>6</v>
      </c>
      <c r="Y515">
        <v>9</v>
      </c>
      <c r="Z515">
        <v>2</v>
      </c>
      <c r="AA515">
        <v>128</v>
      </c>
      <c r="AB515" t="s">
        <v>66</v>
      </c>
      <c r="AC515" t="s">
        <v>39</v>
      </c>
      <c r="AD515" t="s">
        <v>190</v>
      </c>
      <c r="AE515" t="s">
        <v>343</v>
      </c>
      <c r="AG515">
        <v>63</v>
      </c>
      <c r="AH515" t="s">
        <v>2466</v>
      </c>
      <c r="AI515" t="s">
        <v>2467</v>
      </c>
      <c r="AJ515" t="s">
        <v>2468</v>
      </c>
      <c r="AK515" t="s">
        <v>44</v>
      </c>
      <c r="AL515" t="s">
        <v>119</v>
      </c>
      <c r="AM515">
        <f>SUM( 4/1 )</f>
        <v>4</v>
      </c>
    </row>
    <row r="516" spans="1:39" x14ac:dyDescent="0.25">
      <c r="A516">
        <v>45081110</v>
      </c>
      <c r="B516" t="s">
        <v>2396</v>
      </c>
      <c r="C516" s="4">
        <v>45081</v>
      </c>
      <c r="D516" s="5">
        <v>0.63541666666666663</v>
      </c>
      <c r="E516" t="s">
        <v>2453</v>
      </c>
      <c r="G516">
        <v>5</v>
      </c>
      <c r="H516" t="s">
        <v>40</v>
      </c>
      <c r="I516">
        <v>4187</v>
      </c>
      <c r="J516">
        <v>7</v>
      </c>
      <c r="K516" t="s">
        <v>2419</v>
      </c>
      <c r="L516">
        <v>1835</v>
      </c>
      <c r="M516" t="s">
        <v>344</v>
      </c>
      <c r="N516">
        <v>70</v>
      </c>
      <c r="O516" t="s">
        <v>2454</v>
      </c>
      <c r="P516">
        <v>104.93</v>
      </c>
      <c r="Q516" t="s">
        <v>46</v>
      </c>
      <c r="R516" t="s">
        <v>41</v>
      </c>
      <c r="S516">
        <v>13</v>
      </c>
      <c r="T516">
        <v>6</v>
      </c>
      <c r="U516" t="s">
        <v>2472</v>
      </c>
      <c r="V516" t="s">
        <v>61</v>
      </c>
      <c r="W516">
        <v>5.5</v>
      </c>
      <c r="X516">
        <v>6</v>
      </c>
      <c r="Y516">
        <v>8</v>
      </c>
      <c r="Z516">
        <v>5</v>
      </c>
      <c r="AA516">
        <v>117</v>
      </c>
      <c r="AD516" t="s">
        <v>208</v>
      </c>
      <c r="AE516" t="s">
        <v>2473</v>
      </c>
      <c r="AF516">
        <v>5</v>
      </c>
      <c r="AG516">
        <v>57</v>
      </c>
      <c r="AH516" t="s">
        <v>2474</v>
      </c>
      <c r="AI516" t="s">
        <v>2475</v>
      </c>
      <c r="AJ516" t="s">
        <v>1103</v>
      </c>
      <c r="AK516" t="s">
        <v>44</v>
      </c>
      <c r="AL516" t="s">
        <v>127</v>
      </c>
      <c r="AM516">
        <f>SUM( 16/1 )</f>
        <v>16</v>
      </c>
    </row>
    <row r="517" spans="1:39" x14ac:dyDescent="0.25">
      <c r="A517">
        <v>45081111</v>
      </c>
      <c r="B517" t="s">
        <v>2396</v>
      </c>
      <c r="C517" s="4">
        <v>45081</v>
      </c>
      <c r="D517" s="5">
        <v>0.65625</v>
      </c>
      <c r="E517" t="s">
        <v>2479</v>
      </c>
      <c r="G517">
        <v>2</v>
      </c>
      <c r="H517" t="s">
        <v>40</v>
      </c>
      <c r="I517">
        <v>14850</v>
      </c>
      <c r="J517">
        <v>7</v>
      </c>
      <c r="K517" t="s">
        <v>2419</v>
      </c>
      <c r="L517">
        <v>1835</v>
      </c>
      <c r="M517" t="s">
        <v>344</v>
      </c>
      <c r="N517">
        <v>100</v>
      </c>
      <c r="O517" t="s">
        <v>439</v>
      </c>
      <c r="P517">
        <v>103.56</v>
      </c>
      <c r="Q517" t="s">
        <v>41</v>
      </c>
      <c r="S517">
        <v>0</v>
      </c>
      <c r="T517">
        <v>1</v>
      </c>
      <c r="U517" t="s">
        <v>2480</v>
      </c>
      <c r="V517" t="s">
        <v>50</v>
      </c>
      <c r="W517">
        <v>10</v>
      </c>
      <c r="X517">
        <v>8</v>
      </c>
      <c r="Y517">
        <v>9</v>
      </c>
      <c r="Z517">
        <v>9</v>
      </c>
      <c r="AA517">
        <v>135</v>
      </c>
      <c r="AC517" t="s">
        <v>62</v>
      </c>
      <c r="AD517" t="s">
        <v>750</v>
      </c>
      <c r="AE517" t="s">
        <v>343</v>
      </c>
      <c r="AG517">
        <v>98</v>
      </c>
      <c r="AH517" t="s">
        <v>2481</v>
      </c>
      <c r="AI517" t="s">
        <v>2482</v>
      </c>
      <c r="AJ517" t="s">
        <v>2483</v>
      </c>
      <c r="AK517" t="s">
        <v>44</v>
      </c>
      <c r="AL517" t="s">
        <v>78</v>
      </c>
      <c r="AM517">
        <f>SUM( 10/1 )</f>
        <v>10</v>
      </c>
    </row>
    <row r="518" spans="1:39" x14ac:dyDescent="0.25">
      <c r="A518">
        <v>45081111</v>
      </c>
      <c r="B518" t="s">
        <v>2396</v>
      </c>
      <c r="C518" s="4">
        <v>45081</v>
      </c>
      <c r="D518" s="5">
        <v>0.65625</v>
      </c>
      <c r="E518" t="s">
        <v>2479</v>
      </c>
      <c r="G518">
        <v>2</v>
      </c>
      <c r="H518" t="s">
        <v>40</v>
      </c>
      <c r="I518">
        <v>14850</v>
      </c>
      <c r="J518">
        <v>7</v>
      </c>
      <c r="K518" t="s">
        <v>2419</v>
      </c>
      <c r="L518">
        <v>1835</v>
      </c>
      <c r="M518" t="s">
        <v>344</v>
      </c>
      <c r="N518">
        <v>100</v>
      </c>
      <c r="O518" t="s">
        <v>439</v>
      </c>
      <c r="P518">
        <v>103.56</v>
      </c>
      <c r="Q518" t="s">
        <v>60</v>
      </c>
      <c r="R518" t="s">
        <v>116</v>
      </c>
      <c r="S518">
        <v>0.75</v>
      </c>
      <c r="T518">
        <v>3</v>
      </c>
      <c r="U518" t="s">
        <v>2487</v>
      </c>
      <c r="V518" t="s">
        <v>60</v>
      </c>
      <c r="W518">
        <v>2.5</v>
      </c>
      <c r="X518">
        <v>4</v>
      </c>
      <c r="Y518">
        <v>9</v>
      </c>
      <c r="Z518">
        <v>6</v>
      </c>
      <c r="AA518">
        <v>132</v>
      </c>
      <c r="AB518" t="s">
        <v>66</v>
      </c>
      <c r="AC518" t="s">
        <v>39</v>
      </c>
      <c r="AD518" t="s">
        <v>2488</v>
      </c>
      <c r="AE518" t="s">
        <v>2403</v>
      </c>
      <c r="AG518">
        <v>95</v>
      </c>
      <c r="AH518" t="s">
        <v>2489</v>
      </c>
      <c r="AI518" t="s">
        <v>2490</v>
      </c>
      <c r="AJ518" t="s">
        <v>146</v>
      </c>
      <c r="AK518" t="s">
        <v>44</v>
      </c>
      <c r="AL518" t="s">
        <v>64</v>
      </c>
      <c r="AM518">
        <f>SUM( 3/1 )</f>
        <v>3</v>
      </c>
    </row>
    <row r="519" spans="1:39" x14ac:dyDescent="0.25">
      <c r="A519">
        <v>45081111</v>
      </c>
      <c r="B519" t="s">
        <v>2396</v>
      </c>
      <c r="C519" s="4">
        <v>45081</v>
      </c>
      <c r="D519" s="5">
        <v>0.65625</v>
      </c>
      <c r="E519" t="s">
        <v>2479</v>
      </c>
      <c r="G519">
        <v>2</v>
      </c>
      <c r="H519" t="s">
        <v>40</v>
      </c>
      <c r="I519">
        <v>14850</v>
      </c>
      <c r="J519">
        <v>7</v>
      </c>
      <c r="K519" t="s">
        <v>2419</v>
      </c>
      <c r="L519">
        <v>1835</v>
      </c>
      <c r="M519" t="s">
        <v>344</v>
      </c>
      <c r="N519">
        <v>100</v>
      </c>
      <c r="O519" t="s">
        <v>439</v>
      </c>
      <c r="P519">
        <v>103.56</v>
      </c>
      <c r="Q519" t="s">
        <v>56</v>
      </c>
      <c r="R519" t="s">
        <v>151</v>
      </c>
      <c r="S519">
        <v>5.25</v>
      </c>
      <c r="T519">
        <v>2</v>
      </c>
      <c r="U519" t="s">
        <v>2484</v>
      </c>
      <c r="V519" t="s">
        <v>91</v>
      </c>
      <c r="W519">
        <v>6</v>
      </c>
      <c r="X519">
        <v>5</v>
      </c>
      <c r="Y519">
        <v>9</v>
      </c>
      <c r="Z519">
        <v>7</v>
      </c>
      <c r="AA519">
        <v>133</v>
      </c>
      <c r="AC519" t="s">
        <v>88</v>
      </c>
      <c r="AD519" t="s">
        <v>200</v>
      </c>
      <c r="AE519" t="s">
        <v>336</v>
      </c>
      <c r="AG519">
        <v>96</v>
      </c>
      <c r="AH519" t="s">
        <v>2485</v>
      </c>
      <c r="AI519" t="s">
        <v>2486</v>
      </c>
      <c r="AJ519" t="s">
        <v>166</v>
      </c>
      <c r="AK519" t="s">
        <v>111</v>
      </c>
      <c r="AL519" t="s">
        <v>1158</v>
      </c>
      <c r="AM519">
        <f>SUM( 13/2 )</f>
        <v>6.5</v>
      </c>
    </row>
    <row r="520" spans="1:39" x14ac:dyDescent="0.25">
      <c r="A520">
        <v>45081111</v>
      </c>
      <c r="B520" t="s">
        <v>2396</v>
      </c>
      <c r="C520" s="4">
        <v>45081</v>
      </c>
      <c r="D520" s="5">
        <v>0.65625</v>
      </c>
      <c r="E520" t="s">
        <v>2479</v>
      </c>
      <c r="G520">
        <v>2</v>
      </c>
      <c r="H520" t="s">
        <v>40</v>
      </c>
      <c r="I520">
        <v>14850</v>
      </c>
      <c r="J520">
        <v>7</v>
      </c>
      <c r="K520" t="s">
        <v>2419</v>
      </c>
      <c r="L520">
        <v>1835</v>
      </c>
      <c r="M520" t="s">
        <v>344</v>
      </c>
      <c r="N520">
        <v>100</v>
      </c>
      <c r="O520" t="s">
        <v>439</v>
      </c>
      <c r="P520">
        <v>103.56</v>
      </c>
      <c r="Q520" t="s">
        <v>50</v>
      </c>
      <c r="R520" t="s">
        <v>75</v>
      </c>
      <c r="S520">
        <v>5.75</v>
      </c>
      <c r="T520">
        <v>7</v>
      </c>
      <c r="U520" t="s">
        <v>2501</v>
      </c>
      <c r="V520" t="s">
        <v>56</v>
      </c>
      <c r="W520">
        <v>50</v>
      </c>
      <c r="X520">
        <v>4</v>
      </c>
      <c r="Y520">
        <v>8</v>
      </c>
      <c r="Z520">
        <v>13</v>
      </c>
      <c r="AA520">
        <v>125</v>
      </c>
      <c r="AD520" t="s">
        <v>255</v>
      </c>
      <c r="AE520" t="s">
        <v>1084</v>
      </c>
      <c r="AG520">
        <v>88</v>
      </c>
      <c r="AH520" t="s">
        <v>2502</v>
      </c>
      <c r="AI520" t="s">
        <v>2503</v>
      </c>
      <c r="AJ520" t="s">
        <v>125</v>
      </c>
      <c r="AK520" t="s">
        <v>44</v>
      </c>
      <c r="AL520" t="s">
        <v>127</v>
      </c>
      <c r="AM520">
        <f>SUM( 16/1 )</f>
        <v>16</v>
      </c>
    </row>
    <row r="521" spans="1:39" x14ac:dyDescent="0.25">
      <c r="A521">
        <v>45081111</v>
      </c>
      <c r="B521" t="s">
        <v>2396</v>
      </c>
      <c r="C521" s="4">
        <v>45081</v>
      </c>
      <c r="D521" s="5">
        <v>0.65625</v>
      </c>
      <c r="E521" t="s">
        <v>2479</v>
      </c>
      <c r="G521">
        <v>2</v>
      </c>
      <c r="H521" t="s">
        <v>40</v>
      </c>
      <c r="I521">
        <v>14850</v>
      </c>
      <c r="J521">
        <v>7</v>
      </c>
      <c r="K521" t="s">
        <v>2419</v>
      </c>
      <c r="L521">
        <v>1835</v>
      </c>
      <c r="M521" t="s">
        <v>344</v>
      </c>
      <c r="N521">
        <v>100</v>
      </c>
      <c r="O521" t="s">
        <v>439</v>
      </c>
      <c r="P521">
        <v>103.56</v>
      </c>
      <c r="Q521" t="s">
        <v>61</v>
      </c>
      <c r="R521" t="s">
        <v>198</v>
      </c>
      <c r="S521">
        <v>5.8</v>
      </c>
      <c r="T521">
        <v>4</v>
      </c>
      <c r="U521" t="s">
        <v>2491</v>
      </c>
      <c r="V521" t="s">
        <v>41</v>
      </c>
      <c r="W521">
        <v>6</v>
      </c>
      <c r="X521">
        <v>4</v>
      </c>
      <c r="Y521">
        <v>9</v>
      </c>
      <c r="Z521">
        <v>4</v>
      </c>
      <c r="AA521">
        <v>130</v>
      </c>
      <c r="AC521" t="s">
        <v>115</v>
      </c>
      <c r="AD521" t="s">
        <v>315</v>
      </c>
      <c r="AE521" t="s">
        <v>286</v>
      </c>
      <c r="AG521">
        <v>93</v>
      </c>
      <c r="AH521" t="s">
        <v>2492</v>
      </c>
      <c r="AI521" t="s">
        <v>2493</v>
      </c>
      <c r="AJ521" t="s">
        <v>1533</v>
      </c>
      <c r="AK521" t="s">
        <v>44</v>
      </c>
      <c r="AL521" t="s">
        <v>85</v>
      </c>
      <c r="AM521">
        <f>SUM( 7/1 )</f>
        <v>7</v>
      </c>
    </row>
    <row r="522" spans="1:39" x14ac:dyDescent="0.25">
      <c r="A522">
        <v>45081111</v>
      </c>
      <c r="B522" t="s">
        <v>2396</v>
      </c>
      <c r="C522" s="4">
        <v>45081</v>
      </c>
      <c r="D522" s="5">
        <v>0.65625</v>
      </c>
      <c r="E522" t="s">
        <v>2479</v>
      </c>
      <c r="G522">
        <v>2</v>
      </c>
      <c r="H522" t="s">
        <v>40</v>
      </c>
      <c r="I522">
        <v>14850</v>
      </c>
      <c r="J522">
        <v>7</v>
      </c>
      <c r="K522" t="s">
        <v>2419</v>
      </c>
      <c r="L522">
        <v>1835</v>
      </c>
      <c r="M522" t="s">
        <v>344</v>
      </c>
      <c r="N522">
        <v>100</v>
      </c>
      <c r="O522" t="s">
        <v>439</v>
      </c>
      <c r="P522">
        <v>103.56</v>
      </c>
      <c r="Q522" t="s">
        <v>53</v>
      </c>
      <c r="R522" t="s">
        <v>60</v>
      </c>
      <c r="S522">
        <v>7.8</v>
      </c>
      <c r="T522">
        <v>6</v>
      </c>
      <c r="U522" t="s">
        <v>2498</v>
      </c>
      <c r="V522" t="s">
        <v>53</v>
      </c>
      <c r="W522">
        <v>9</v>
      </c>
      <c r="X522">
        <v>6</v>
      </c>
      <c r="Y522">
        <v>9</v>
      </c>
      <c r="Z522">
        <v>1</v>
      </c>
      <c r="AA522">
        <v>127</v>
      </c>
      <c r="AD522" t="s">
        <v>826</v>
      </c>
      <c r="AE522" t="s">
        <v>199</v>
      </c>
      <c r="AG522">
        <v>90</v>
      </c>
      <c r="AH522" t="s">
        <v>2499</v>
      </c>
      <c r="AI522" t="s">
        <v>2500</v>
      </c>
      <c r="AJ522" t="s">
        <v>171</v>
      </c>
      <c r="AK522" t="s">
        <v>101</v>
      </c>
      <c r="AL522" t="s">
        <v>74</v>
      </c>
      <c r="AM522">
        <f>SUM( 8/1 )</f>
        <v>8</v>
      </c>
    </row>
    <row r="523" spans="1:39" x14ac:dyDescent="0.25">
      <c r="A523">
        <v>45081111</v>
      </c>
      <c r="B523" t="s">
        <v>2396</v>
      </c>
      <c r="C523" s="4">
        <v>45081</v>
      </c>
      <c r="D523" s="5">
        <v>0.65625</v>
      </c>
      <c r="E523" t="s">
        <v>2479</v>
      </c>
      <c r="G523">
        <v>2</v>
      </c>
      <c r="H523" t="s">
        <v>40</v>
      </c>
      <c r="I523">
        <v>14850</v>
      </c>
      <c r="J523">
        <v>7</v>
      </c>
      <c r="K523" t="s">
        <v>2419</v>
      </c>
      <c r="L523">
        <v>1835</v>
      </c>
      <c r="M523" t="s">
        <v>344</v>
      </c>
      <c r="N523">
        <v>100</v>
      </c>
      <c r="O523" t="s">
        <v>439</v>
      </c>
      <c r="P523">
        <v>103.56</v>
      </c>
      <c r="Q523" t="s">
        <v>46</v>
      </c>
      <c r="R523" t="s">
        <v>147</v>
      </c>
      <c r="S523">
        <v>11.05</v>
      </c>
      <c r="T523">
        <v>5</v>
      </c>
      <c r="U523" t="s">
        <v>2494</v>
      </c>
      <c r="V523" t="s">
        <v>61</v>
      </c>
      <c r="W523">
        <v>2</v>
      </c>
      <c r="X523">
        <v>4</v>
      </c>
      <c r="Y523">
        <v>9</v>
      </c>
      <c r="Z523">
        <v>3</v>
      </c>
      <c r="AA523">
        <v>129</v>
      </c>
      <c r="AB523" t="s">
        <v>42</v>
      </c>
      <c r="AD523" t="s">
        <v>756</v>
      </c>
      <c r="AE523" t="s">
        <v>2435</v>
      </c>
      <c r="AG523">
        <v>92</v>
      </c>
      <c r="AH523" t="s">
        <v>2495</v>
      </c>
      <c r="AI523" t="s">
        <v>2496</v>
      </c>
      <c r="AJ523" t="s">
        <v>2497</v>
      </c>
      <c r="AK523" t="s">
        <v>44</v>
      </c>
      <c r="AL523" t="s">
        <v>139</v>
      </c>
      <c r="AM523">
        <f>SUM( 9/4 )</f>
        <v>2.25</v>
      </c>
    </row>
    <row r="524" spans="1:39" x14ac:dyDescent="0.25">
      <c r="A524">
        <v>45081112</v>
      </c>
      <c r="B524" t="s">
        <v>2396</v>
      </c>
      <c r="C524" s="4">
        <v>45081</v>
      </c>
      <c r="D524" s="5">
        <v>0.67708333333333337</v>
      </c>
      <c r="E524" t="s">
        <v>2504</v>
      </c>
      <c r="G524">
        <v>6</v>
      </c>
      <c r="H524" t="s">
        <v>233</v>
      </c>
      <c r="I524">
        <v>3664</v>
      </c>
      <c r="J524">
        <v>9</v>
      </c>
      <c r="K524" t="s">
        <v>2419</v>
      </c>
      <c r="L524">
        <v>1835</v>
      </c>
      <c r="M524" t="s">
        <v>344</v>
      </c>
      <c r="N524">
        <v>60</v>
      </c>
      <c r="O524" t="s">
        <v>2505</v>
      </c>
      <c r="P524">
        <v>106.21</v>
      </c>
      <c r="Q524" t="s">
        <v>41</v>
      </c>
      <c r="S524">
        <v>0</v>
      </c>
      <c r="T524">
        <v>2</v>
      </c>
      <c r="U524" t="s">
        <v>2509</v>
      </c>
      <c r="V524" t="s">
        <v>41</v>
      </c>
      <c r="W524">
        <v>1.625</v>
      </c>
      <c r="X524">
        <v>3</v>
      </c>
      <c r="Y524">
        <v>9</v>
      </c>
      <c r="Z524">
        <v>7</v>
      </c>
      <c r="AA524">
        <v>133</v>
      </c>
      <c r="AB524" t="s">
        <v>42</v>
      </c>
      <c r="AD524" t="s">
        <v>2510</v>
      </c>
      <c r="AE524" t="s">
        <v>2435</v>
      </c>
      <c r="AG524">
        <v>58</v>
      </c>
      <c r="AH524" t="s">
        <v>2511</v>
      </c>
      <c r="AI524" t="s">
        <v>2512</v>
      </c>
      <c r="AJ524" t="s">
        <v>165</v>
      </c>
      <c r="AK524" t="s">
        <v>84</v>
      </c>
      <c r="AL524" t="s">
        <v>119</v>
      </c>
      <c r="AM524">
        <f>SUM( 4/1 )</f>
        <v>4</v>
      </c>
    </row>
    <row r="525" spans="1:39" x14ac:dyDescent="0.25">
      <c r="A525">
        <v>45081112</v>
      </c>
      <c r="B525" t="s">
        <v>2396</v>
      </c>
      <c r="C525" s="4">
        <v>45081</v>
      </c>
      <c r="D525" s="5">
        <v>0.67708333333333337</v>
      </c>
      <c r="E525" t="s">
        <v>2504</v>
      </c>
      <c r="G525">
        <v>6</v>
      </c>
      <c r="H525" t="s">
        <v>233</v>
      </c>
      <c r="I525">
        <v>3664</v>
      </c>
      <c r="J525">
        <v>9</v>
      </c>
      <c r="K525" t="s">
        <v>2419</v>
      </c>
      <c r="L525">
        <v>1835</v>
      </c>
      <c r="M525" t="s">
        <v>344</v>
      </c>
      <c r="N525">
        <v>60</v>
      </c>
      <c r="O525" t="s">
        <v>2505</v>
      </c>
      <c r="P525">
        <v>106.21</v>
      </c>
      <c r="Q525" t="s">
        <v>60</v>
      </c>
      <c r="R525" t="s">
        <v>99</v>
      </c>
      <c r="S525">
        <v>4.25</v>
      </c>
      <c r="T525">
        <v>5</v>
      </c>
      <c r="U525" t="s">
        <v>2523</v>
      </c>
      <c r="V525" t="s">
        <v>60</v>
      </c>
      <c r="W525">
        <v>5</v>
      </c>
      <c r="X525">
        <v>3</v>
      </c>
      <c r="Y525">
        <v>9</v>
      </c>
      <c r="Z525">
        <v>1</v>
      </c>
      <c r="AA525">
        <v>127</v>
      </c>
      <c r="AB525" t="s">
        <v>2514</v>
      </c>
      <c r="AC525" t="s">
        <v>88</v>
      </c>
      <c r="AD525" t="s">
        <v>659</v>
      </c>
      <c r="AE525" t="s">
        <v>355</v>
      </c>
      <c r="AG525">
        <v>52</v>
      </c>
      <c r="AH525" t="s">
        <v>2524</v>
      </c>
      <c r="AI525" t="s">
        <v>2525</v>
      </c>
      <c r="AJ525" t="s">
        <v>165</v>
      </c>
      <c r="AL525" t="s">
        <v>106</v>
      </c>
      <c r="AM525">
        <f>SUM( 5/1 )</f>
        <v>5</v>
      </c>
    </row>
    <row r="526" spans="1:39" x14ac:dyDescent="0.25">
      <c r="A526">
        <v>45081112</v>
      </c>
      <c r="B526" t="s">
        <v>2396</v>
      </c>
      <c r="C526" s="4">
        <v>45081</v>
      </c>
      <c r="D526" s="5">
        <v>0.67708333333333337</v>
      </c>
      <c r="E526" t="s">
        <v>2504</v>
      </c>
      <c r="G526">
        <v>6</v>
      </c>
      <c r="H526" t="s">
        <v>233</v>
      </c>
      <c r="I526">
        <v>3664</v>
      </c>
      <c r="J526">
        <v>9</v>
      </c>
      <c r="K526" t="s">
        <v>2419</v>
      </c>
      <c r="L526">
        <v>1835</v>
      </c>
      <c r="M526" t="s">
        <v>344</v>
      </c>
      <c r="N526">
        <v>60</v>
      </c>
      <c r="O526" t="s">
        <v>2505</v>
      </c>
      <c r="P526">
        <v>106.21</v>
      </c>
      <c r="Q526" t="s">
        <v>56</v>
      </c>
      <c r="R526" t="s">
        <v>87</v>
      </c>
      <c r="S526">
        <v>5.75</v>
      </c>
      <c r="T526">
        <v>1</v>
      </c>
      <c r="U526" t="s">
        <v>2506</v>
      </c>
      <c r="V526" t="s">
        <v>86</v>
      </c>
      <c r="W526">
        <v>6.5</v>
      </c>
      <c r="X526">
        <v>3</v>
      </c>
      <c r="Y526">
        <v>9</v>
      </c>
      <c r="Z526">
        <v>11</v>
      </c>
      <c r="AA526">
        <v>137</v>
      </c>
      <c r="AD526" t="s">
        <v>746</v>
      </c>
      <c r="AE526" t="s">
        <v>227</v>
      </c>
      <c r="AG526">
        <v>62</v>
      </c>
      <c r="AH526" t="s">
        <v>2507</v>
      </c>
      <c r="AI526" t="s">
        <v>2508</v>
      </c>
      <c r="AJ526" t="s">
        <v>785</v>
      </c>
      <c r="AL526" t="s">
        <v>74</v>
      </c>
      <c r="AM526">
        <f>SUM( 8/1 )</f>
        <v>8</v>
      </c>
    </row>
    <row r="527" spans="1:39" x14ac:dyDescent="0.25">
      <c r="A527">
        <v>45081112</v>
      </c>
      <c r="B527" t="s">
        <v>2396</v>
      </c>
      <c r="C527" s="4">
        <v>45081</v>
      </c>
      <c r="D527" s="5">
        <v>0.67708333333333337</v>
      </c>
      <c r="E527" t="s">
        <v>2504</v>
      </c>
      <c r="G527">
        <v>6</v>
      </c>
      <c r="H527" t="s">
        <v>233</v>
      </c>
      <c r="I527">
        <v>3664</v>
      </c>
      <c r="J527">
        <v>9</v>
      </c>
      <c r="K527" t="s">
        <v>2419</v>
      </c>
      <c r="L527">
        <v>1835</v>
      </c>
      <c r="M527" t="s">
        <v>344</v>
      </c>
      <c r="N527">
        <v>60</v>
      </c>
      <c r="O527" t="s">
        <v>2505</v>
      </c>
      <c r="P527">
        <v>106.21</v>
      </c>
      <c r="Q527" t="s">
        <v>50</v>
      </c>
      <c r="R527" t="s">
        <v>87</v>
      </c>
      <c r="S527">
        <v>7.25</v>
      </c>
      <c r="T527">
        <v>9</v>
      </c>
      <c r="U527" t="s">
        <v>2533</v>
      </c>
      <c r="V527" t="s">
        <v>46</v>
      </c>
      <c r="W527">
        <v>12</v>
      </c>
      <c r="X527">
        <v>3</v>
      </c>
      <c r="Y527">
        <v>8</v>
      </c>
      <c r="Z527">
        <v>9</v>
      </c>
      <c r="AA527">
        <v>121</v>
      </c>
      <c r="AD527" t="s">
        <v>2534</v>
      </c>
      <c r="AE527" t="s">
        <v>2535</v>
      </c>
      <c r="AG527">
        <v>46</v>
      </c>
      <c r="AH527" t="s">
        <v>2536</v>
      </c>
      <c r="AI527" t="s">
        <v>2537</v>
      </c>
      <c r="AJ527" t="s">
        <v>161</v>
      </c>
      <c r="AL527" t="s">
        <v>138</v>
      </c>
      <c r="AM527">
        <f>SUM( 6/1 )</f>
        <v>6</v>
      </c>
    </row>
    <row r="528" spans="1:39" x14ac:dyDescent="0.25">
      <c r="A528">
        <v>45081112</v>
      </c>
      <c r="B528" t="s">
        <v>2396</v>
      </c>
      <c r="C528" s="4">
        <v>45081</v>
      </c>
      <c r="D528" s="5">
        <v>0.67708333333333337</v>
      </c>
      <c r="E528" t="s">
        <v>2504</v>
      </c>
      <c r="G528">
        <v>6</v>
      </c>
      <c r="H528" t="s">
        <v>233</v>
      </c>
      <c r="I528">
        <v>3664</v>
      </c>
      <c r="J528">
        <v>9</v>
      </c>
      <c r="K528" t="s">
        <v>2419</v>
      </c>
      <c r="L528">
        <v>1835</v>
      </c>
      <c r="M528" t="s">
        <v>344</v>
      </c>
      <c r="N528">
        <v>60</v>
      </c>
      <c r="O528" t="s">
        <v>2505</v>
      </c>
      <c r="P528">
        <v>106.21</v>
      </c>
      <c r="Q528" t="s">
        <v>61</v>
      </c>
      <c r="R528" t="s">
        <v>75</v>
      </c>
      <c r="S528">
        <v>7.75</v>
      </c>
      <c r="T528">
        <v>6</v>
      </c>
      <c r="U528" t="s">
        <v>2526</v>
      </c>
      <c r="V528" t="s">
        <v>56</v>
      </c>
      <c r="W528">
        <v>16</v>
      </c>
      <c r="X528">
        <v>3</v>
      </c>
      <c r="Y528">
        <v>8</v>
      </c>
      <c r="Z528">
        <v>9</v>
      </c>
      <c r="AA528">
        <v>121</v>
      </c>
      <c r="AD528" t="s">
        <v>243</v>
      </c>
      <c r="AE528" t="s">
        <v>2527</v>
      </c>
      <c r="AF528">
        <v>5</v>
      </c>
      <c r="AG528">
        <v>51</v>
      </c>
      <c r="AH528" t="s">
        <v>2528</v>
      </c>
      <c r="AI528" t="s">
        <v>2529</v>
      </c>
      <c r="AJ528" t="s">
        <v>1103</v>
      </c>
      <c r="AL528" t="s">
        <v>127</v>
      </c>
      <c r="AM528">
        <f>SUM( 16/1 )</f>
        <v>16</v>
      </c>
    </row>
    <row r="529" spans="1:39" x14ac:dyDescent="0.25">
      <c r="A529">
        <v>45081112</v>
      </c>
      <c r="B529" t="s">
        <v>2396</v>
      </c>
      <c r="C529" s="4">
        <v>45081</v>
      </c>
      <c r="D529" s="5">
        <v>0.67708333333333337</v>
      </c>
      <c r="E529" t="s">
        <v>2504</v>
      </c>
      <c r="G529">
        <v>6</v>
      </c>
      <c r="H529" t="s">
        <v>233</v>
      </c>
      <c r="I529">
        <v>3664</v>
      </c>
      <c r="J529">
        <v>9</v>
      </c>
      <c r="K529" t="s">
        <v>2419</v>
      </c>
      <c r="L529">
        <v>1835</v>
      </c>
      <c r="M529" t="s">
        <v>344</v>
      </c>
      <c r="N529">
        <v>60</v>
      </c>
      <c r="O529" t="s">
        <v>2505</v>
      </c>
      <c r="P529">
        <v>106.21</v>
      </c>
      <c r="Q529" t="s">
        <v>53</v>
      </c>
      <c r="R529" t="s">
        <v>198</v>
      </c>
      <c r="S529">
        <v>7.8</v>
      </c>
      <c r="T529">
        <v>4</v>
      </c>
      <c r="U529" t="s">
        <v>2518</v>
      </c>
      <c r="V529" t="s">
        <v>50</v>
      </c>
      <c r="W529">
        <v>28</v>
      </c>
      <c r="X529">
        <v>3</v>
      </c>
      <c r="Y529">
        <v>9</v>
      </c>
      <c r="Z529">
        <v>3</v>
      </c>
      <c r="AA529">
        <v>129</v>
      </c>
      <c r="AC529" t="s">
        <v>2519</v>
      </c>
      <c r="AD529" t="s">
        <v>834</v>
      </c>
      <c r="AE529" t="s">
        <v>2520</v>
      </c>
      <c r="AG529">
        <v>54</v>
      </c>
      <c r="AH529" t="s">
        <v>2521</v>
      </c>
      <c r="AI529" t="s">
        <v>2522</v>
      </c>
      <c r="AJ529" t="s">
        <v>1103</v>
      </c>
      <c r="AL529" t="s">
        <v>127</v>
      </c>
      <c r="AM529">
        <f>SUM( 16/1 )</f>
        <v>16</v>
      </c>
    </row>
    <row r="530" spans="1:39" x14ac:dyDescent="0.25">
      <c r="A530">
        <v>45081112</v>
      </c>
      <c r="B530" t="s">
        <v>2396</v>
      </c>
      <c r="C530" s="4">
        <v>45081</v>
      </c>
      <c r="D530" s="5">
        <v>0.67708333333333337</v>
      </c>
      <c r="E530" t="s">
        <v>2504</v>
      </c>
      <c r="G530">
        <v>6</v>
      </c>
      <c r="H530" t="s">
        <v>233</v>
      </c>
      <c r="I530">
        <v>3664</v>
      </c>
      <c r="J530">
        <v>9</v>
      </c>
      <c r="K530" t="s">
        <v>2419</v>
      </c>
      <c r="L530">
        <v>1835</v>
      </c>
      <c r="M530" t="s">
        <v>344</v>
      </c>
      <c r="N530">
        <v>60</v>
      </c>
      <c r="O530" t="s">
        <v>2505</v>
      </c>
      <c r="P530">
        <v>106.21</v>
      </c>
      <c r="Q530" t="s">
        <v>46</v>
      </c>
      <c r="R530" t="s">
        <v>83</v>
      </c>
      <c r="S530">
        <v>10.050000000000001</v>
      </c>
      <c r="T530">
        <v>3</v>
      </c>
      <c r="U530" t="s">
        <v>2513</v>
      </c>
      <c r="V530" t="s">
        <v>53</v>
      </c>
      <c r="W530">
        <v>5</v>
      </c>
      <c r="X530">
        <v>3</v>
      </c>
      <c r="Y530">
        <v>9</v>
      </c>
      <c r="Z530">
        <v>4</v>
      </c>
      <c r="AA530">
        <v>130</v>
      </c>
      <c r="AB530" t="s">
        <v>2514</v>
      </c>
      <c r="AD530" t="s">
        <v>2515</v>
      </c>
      <c r="AE530" t="s">
        <v>343</v>
      </c>
      <c r="AG530">
        <v>55</v>
      </c>
      <c r="AH530" t="s">
        <v>2516</v>
      </c>
      <c r="AI530" t="s">
        <v>2517</v>
      </c>
      <c r="AJ530" t="s">
        <v>165</v>
      </c>
      <c r="AL530" t="s">
        <v>112</v>
      </c>
      <c r="AM530">
        <f>SUM( 14/1 )</f>
        <v>14</v>
      </c>
    </row>
    <row r="531" spans="1:39" x14ac:dyDescent="0.25">
      <c r="A531">
        <v>45081112</v>
      </c>
      <c r="B531" t="s">
        <v>2396</v>
      </c>
      <c r="C531" s="4">
        <v>45081</v>
      </c>
      <c r="D531" s="5">
        <v>0.67708333333333337</v>
      </c>
      <c r="E531" t="s">
        <v>2504</v>
      </c>
      <c r="G531">
        <v>6</v>
      </c>
      <c r="H531" t="s">
        <v>233</v>
      </c>
      <c r="I531">
        <v>3664</v>
      </c>
      <c r="J531">
        <v>9</v>
      </c>
      <c r="K531" t="s">
        <v>2419</v>
      </c>
      <c r="L531">
        <v>1835</v>
      </c>
      <c r="M531" t="s">
        <v>344</v>
      </c>
      <c r="N531">
        <v>60</v>
      </c>
      <c r="O531" t="s">
        <v>2505</v>
      </c>
      <c r="P531">
        <v>106.21</v>
      </c>
      <c r="Q531" t="s">
        <v>91</v>
      </c>
      <c r="R531" t="s">
        <v>54</v>
      </c>
      <c r="S531">
        <v>11.8</v>
      </c>
      <c r="T531">
        <v>8</v>
      </c>
      <c r="U531" t="s">
        <v>2530</v>
      </c>
      <c r="V531" t="s">
        <v>125</v>
      </c>
      <c r="W531">
        <v>5</v>
      </c>
      <c r="X531">
        <v>3</v>
      </c>
      <c r="Y531">
        <v>8</v>
      </c>
      <c r="Z531">
        <v>11</v>
      </c>
      <c r="AA531">
        <v>123</v>
      </c>
      <c r="AB531" t="s">
        <v>2514</v>
      </c>
      <c r="AD531" t="s">
        <v>791</v>
      </c>
      <c r="AE531" t="s">
        <v>230</v>
      </c>
      <c r="AG531">
        <v>48</v>
      </c>
      <c r="AH531" t="s">
        <v>2531</v>
      </c>
      <c r="AI531" t="s">
        <v>2532</v>
      </c>
      <c r="AJ531" t="s">
        <v>161</v>
      </c>
      <c r="AL531" t="s">
        <v>59</v>
      </c>
      <c r="AM531">
        <f>SUM( 7/2 )</f>
        <v>3.5</v>
      </c>
    </row>
    <row r="532" spans="1:39" x14ac:dyDescent="0.25">
      <c r="A532">
        <v>45081112</v>
      </c>
      <c r="B532" t="s">
        <v>2396</v>
      </c>
      <c r="C532" s="4">
        <v>45081</v>
      </c>
      <c r="D532" s="5">
        <v>0.67708333333333337</v>
      </c>
      <c r="E532" t="s">
        <v>2504</v>
      </c>
      <c r="G532">
        <v>6</v>
      </c>
      <c r="H532" t="s">
        <v>233</v>
      </c>
      <c r="I532">
        <v>3664</v>
      </c>
      <c r="J532">
        <v>9</v>
      </c>
      <c r="K532" t="s">
        <v>2419</v>
      </c>
      <c r="L532">
        <v>1835</v>
      </c>
      <c r="M532" t="s">
        <v>344</v>
      </c>
      <c r="N532">
        <v>60</v>
      </c>
      <c r="O532" t="s">
        <v>2505</v>
      </c>
      <c r="P532">
        <v>106.21</v>
      </c>
      <c r="Q532" t="s">
        <v>86</v>
      </c>
      <c r="R532" t="s">
        <v>80</v>
      </c>
      <c r="S532">
        <v>31.8</v>
      </c>
      <c r="T532">
        <v>10</v>
      </c>
      <c r="U532" t="s">
        <v>2538</v>
      </c>
      <c r="V532" t="s">
        <v>61</v>
      </c>
      <c r="W532">
        <v>150</v>
      </c>
      <c r="X532">
        <v>3</v>
      </c>
      <c r="Y532">
        <v>8</v>
      </c>
      <c r="Z532">
        <v>9</v>
      </c>
      <c r="AA532">
        <v>121</v>
      </c>
      <c r="AD532" t="s">
        <v>2539</v>
      </c>
      <c r="AE532" t="s">
        <v>209</v>
      </c>
      <c r="AG532">
        <v>46</v>
      </c>
      <c r="AH532" t="s">
        <v>2540</v>
      </c>
      <c r="AI532" t="s">
        <v>2541</v>
      </c>
      <c r="AJ532" t="s">
        <v>1620</v>
      </c>
      <c r="AL532" t="s">
        <v>52</v>
      </c>
      <c r="AM532">
        <f>SUM( 50/1 )</f>
        <v>50</v>
      </c>
    </row>
    <row r="533" spans="1:39" x14ac:dyDescent="0.25">
      <c r="A533">
        <v>45081113</v>
      </c>
      <c r="B533" t="s">
        <v>2396</v>
      </c>
      <c r="C533" s="4">
        <v>45081</v>
      </c>
      <c r="D533" s="5">
        <v>0.69791666666666663</v>
      </c>
      <c r="E533" t="s">
        <v>2542</v>
      </c>
      <c r="G533">
        <v>5</v>
      </c>
      <c r="H533" t="s">
        <v>40</v>
      </c>
      <c r="I533">
        <v>4187</v>
      </c>
      <c r="J533">
        <v>9</v>
      </c>
      <c r="K533" t="s">
        <v>2543</v>
      </c>
      <c r="L533">
        <v>2250</v>
      </c>
      <c r="M533" t="s">
        <v>344</v>
      </c>
      <c r="N533">
        <v>70</v>
      </c>
      <c r="O533" t="s">
        <v>2544</v>
      </c>
      <c r="P533">
        <v>131.85</v>
      </c>
      <c r="Q533" t="s">
        <v>41</v>
      </c>
      <c r="S533">
        <v>0</v>
      </c>
      <c r="T533">
        <v>3</v>
      </c>
      <c r="U533" t="s">
        <v>2551</v>
      </c>
      <c r="V533" t="s">
        <v>60</v>
      </c>
      <c r="W533">
        <v>0.90909090909090895</v>
      </c>
      <c r="X533">
        <v>5</v>
      </c>
      <c r="Y533">
        <v>9</v>
      </c>
      <c r="Z533">
        <v>10</v>
      </c>
      <c r="AA533">
        <v>136</v>
      </c>
      <c r="AB533" t="s">
        <v>42</v>
      </c>
      <c r="AD533" t="s">
        <v>242</v>
      </c>
      <c r="AE533" t="s">
        <v>2426</v>
      </c>
      <c r="AG533">
        <v>71</v>
      </c>
      <c r="AH533" t="s">
        <v>2552</v>
      </c>
      <c r="AI533" t="s">
        <v>2553</v>
      </c>
      <c r="AJ533" t="s">
        <v>165</v>
      </c>
      <c r="AL533" t="s">
        <v>95</v>
      </c>
      <c r="AM533">
        <f>SUM( 2/1 )</f>
        <v>2</v>
      </c>
    </row>
    <row r="534" spans="1:39" x14ac:dyDescent="0.25">
      <c r="A534">
        <v>45081113</v>
      </c>
      <c r="B534" t="s">
        <v>2396</v>
      </c>
      <c r="C534" s="4">
        <v>45081</v>
      </c>
      <c r="D534" s="5">
        <v>0.69791666666666663</v>
      </c>
      <c r="E534" t="s">
        <v>2542</v>
      </c>
      <c r="G534">
        <v>5</v>
      </c>
      <c r="H534" t="s">
        <v>40</v>
      </c>
      <c r="I534">
        <v>4187</v>
      </c>
      <c r="J534">
        <v>9</v>
      </c>
      <c r="K534" t="s">
        <v>2543</v>
      </c>
      <c r="L534">
        <v>2250</v>
      </c>
      <c r="M534" t="s">
        <v>344</v>
      </c>
      <c r="N534">
        <v>70</v>
      </c>
      <c r="O534" t="s">
        <v>2544</v>
      </c>
      <c r="P534">
        <v>131.85</v>
      </c>
      <c r="Q534" t="s">
        <v>60</v>
      </c>
      <c r="R534" t="s">
        <v>56</v>
      </c>
      <c r="S534">
        <v>3</v>
      </c>
      <c r="T534">
        <v>5</v>
      </c>
      <c r="U534" t="s">
        <v>2557</v>
      </c>
      <c r="V534" t="s">
        <v>46</v>
      </c>
      <c r="W534">
        <v>4</v>
      </c>
      <c r="X534">
        <v>5</v>
      </c>
      <c r="Y534">
        <v>9</v>
      </c>
      <c r="Z534">
        <v>8</v>
      </c>
      <c r="AA534">
        <v>134</v>
      </c>
      <c r="AB534" t="s">
        <v>66</v>
      </c>
      <c r="AC534" t="s">
        <v>62</v>
      </c>
      <c r="AD534" t="s">
        <v>255</v>
      </c>
      <c r="AE534" t="s">
        <v>336</v>
      </c>
      <c r="AG534">
        <v>69</v>
      </c>
      <c r="AH534" t="s">
        <v>2558</v>
      </c>
      <c r="AI534" t="s">
        <v>2559</v>
      </c>
      <c r="AJ534" t="s">
        <v>162</v>
      </c>
      <c r="AL534" t="s">
        <v>119</v>
      </c>
      <c r="AM534">
        <f>SUM( 4/1 )</f>
        <v>4</v>
      </c>
    </row>
    <row r="535" spans="1:39" x14ac:dyDescent="0.25">
      <c r="A535">
        <v>45081113</v>
      </c>
      <c r="B535" t="s">
        <v>2396</v>
      </c>
      <c r="C535" s="4">
        <v>45081</v>
      </c>
      <c r="D535" s="5">
        <v>0.69791666666666663</v>
      </c>
      <c r="E535" t="s">
        <v>2542</v>
      </c>
      <c r="G535">
        <v>5</v>
      </c>
      <c r="H535" t="s">
        <v>40</v>
      </c>
      <c r="I535">
        <v>4187</v>
      </c>
      <c r="J535">
        <v>9</v>
      </c>
      <c r="K535" t="s">
        <v>2543</v>
      </c>
      <c r="L535">
        <v>2250</v>
      </c>
      <c r="M535" t="s">
        <v>344</v>
      </c>
      <c r="N535">
        <v>70</v>
      </c>
      <c r="O535" t="s">
        <v>2544</v>
      </c>
      <c r="P535">
        <v>131.85</v>
      </c>
      <c r="Q535" t="s">
        <v>56</v>
      </c>
      <c r="R535" t="s">
        <v>56</v>
      </c>
      <c r="S535">
        <v>6</v>
      </c>
      <c r="T535">
        <v>8</v>
      </c>
      <c r="U535" t="s">
        <v>2568</v>
      </c>
      <c r="V535" t="s">
        <v>91</v>
      </c>
      <c r="W535">
        <v>28</v>
      </c>
      <c r="X535">
        <v>5</v>
      </c>
      <c r="Y535">
        <v>9</v>
      </c>
      <c r="Z535">
        <v>6</v>
      </c>
      <c r="AA535">
        <v>132</v>
      </c>
      <c r="AC535" t="s">
        <v>702</v>
      </c>
      <c r="AD535" t="s">
        <v>190</v>
      </c>
      <c r="AE535" t="s">
        <v>230</v>
      </c>
      <c r="AG535">
        <v>67</v>
      </c>
      <c r="AH535" t="s">
        <v>2569</v>
      </c>
      <c r="AI535" t="s">
        <v>2570</v>
      </c>
      <c r="AJ535" t="s">
        <v>1208</v>
      </c>
      <c r="AL535" t="s">
        <v>78</v>
      </c>
      <c r="AM535">
        <f>SUM( 10/1 )</f>
        <v>10</v>
      </c>
    </row>
    <row r="536" spans="1:39" x14ac:dyDescent="0.25">
      <c r="A536">
        <v>45081113</v>
      </c>
      <c r="B536" t="s">
        <v>2396</v>
      </c>
      <c r="C536" s="4">
        <v>45081</v>
      </c>
      <c r="D536" s="5">
        <v>0.69791666666666663</v>
      </c>
      <c r="E536" t="s">
        <v>2542</v>
      </c>
      <c r="G536">
        <v>5</v>
      </c>
      <c r="H536" t="s">
        <v>40</v>
      </c>
      <c r="I536">
        <v>4187</v>
      </c>
      <c r="J536">
        <v>9</v>
      </c>
      <c r="K536" t="s">
        <v>2543</v>
      </c>
      <c r="L536">
        <v>2250</v>
      </c>
      <c r="M536" t="s">
        <v>344</v>
      </c>
      <c r="N536">
        <v>70</v>
      </c>
      <c r="O536" t="s">
        <v>2544</v>
      </c>
      <c r="P536">
        <v>131.85</v>
      </c>
      <c r="Q536" t="s">
        <v>50</v>
      </c>
      <c r="R536" t="s">
        <v>75</v>
      </c>
      <c r="S536">
        <v>6.5</v>
      </c>
      <c r="T536">
        <v>2</v>
      </c>
      <c r="U536" t="s">
        <v>2548</v>
      </c>
      <c r="V536" t="s">
        <v>61</v>
      </c>
      <c r="W536">
        <v>14</v>
      </c>
      <c r="X536">
        <v>4</v>
      </c>
      <c r="Y536">
        <v>9</v>
      </c>
      <c r="Z536">
        <v>10</v>
      </c>
      <c r="AA536">
        <v>136</v>
      </c>
      <c r="AC536" t="s">
        <v>88</v>
      </c>
      <c r="AD536" t="s">
        <v>159</v>
      </c>
      <c r="AE536" t="s">
        <v>343</v>
      </c>
      <c r="AG536">
        <v>71</v>
      </c>
      <c r="AH536" t="s">
        <v>2549</v>
      </c>
      <c r="AI536" t="s">
        <v>2550</v>
      </c>
      <c r="AJ536" t="s">
        <v>65</v>
      </c>
      <c r="AL536" t="s">
        <v>106</v>
      </c>
      <c r="AM536">
        <f>SUM( 5/1 )</f>
        <v>5</v>
      </c>
    </row>
    <row r="537" spans="1:39" x14ac:dyDescent="0.25">
      <c r="A537">
        <v>45081113</v>
      </c>
      <c r="B537" t="s">
        <v>2396</v>
      </c>
      <c r="C537" s="4">
        <v>45081</v>
      </c>
      <c r="D537" s="5">
        <v>0.69791666666666663</v>
      </c>
      <c r="E537" t="s">
        <v>2542</v>
      </c>
      <c r="G537">
        <v>5</v>
      </c>
      <c r="H537" t="s">
        <v>40</v>
      </c>
      <c r="I537">
        <v>4187</v>
      </c>
      <c r="J537">
        <v>9</v>
      </c>
      <c r="K537" t="s">
        <v>2543</v>
      </c>
      <c r="L537">
        <v>2250</v>
      </c>
      <c r="M537" t="s">
        <v>344</v>
      </c>
      <c r="N537">
        <v>70</v>
      </c>
      <c r="O537" t="s">
        <v>2544</v>
      </c>
      <c r="P537">
        <v>131.85</v>
      </c>
      <c r="Q537" t="s">
        <v>61</v>
      </c>
      <c r="R537" t="s">
        <v>152</v>
      </c>
      <c r="S537">
        <v>9.25</v>
      </c>
      <c r="T537">
        <v>9</v>
      </c>
      <c r="U537" t="s">
        <v>2571</v>
      </c>
      <c r="V537" t="s">
        <v>86</v>
      </c>
      <c r="W537">
        <v>11</v>
      </c>
      <c r="X537">
        <v>4</v>
      </c>
      <c r="Y537">
        <v>8</v>
      </c>
      <c r="Z537">
        <v>13</v>
      </c>
      <c r="AA537">
        <v>125</v>
      </c>
      <c r="AD537" t="s">
        <v>243</v>
      </c>
      <c r="AE537" t="s">
        <v>2527</v>
      </c>
      <c r="AF537">
        <v>5</v>
      </c>
      <c r="AG537">
        <v>65</v>
      </c>
      <c r="AH537" t="s">
        <v>2572</v>
      </c>
      <c r="AI537" t="s">
        <v>2573</v>
      </c>
      <c r="AJ537" t="s">
        <v>2443</v>
      </c>
      <c r="AL537" t="s">
        <v>127</v>
      </c>
      <c r="AM537">
        <f>SUM( 16/1 )</f>
        <v>16</v>
      </c>
    </row>
    <row r="538" spans="1:39" x14ac:dyDescent="0.25">
      <c r="A538">
        <v>45081113</v>
      </c>
      <c r="B538" t="s">
        <v>2396</v>
      </c>
      <c r="C538" s="4">
        <v>45081</v>
      </c>
      <c r="D538" s="5">
        <v>0.69791666666666663</v>
      </c>
      <c r="E538" t="s">
        <v>2542</v>
      </c>
      <c r="G538">
        <v>5</v>
      </c>
      <c r="H538" t="s">
        <v>40</v>
      </c>
      <c r="I538">
        <v>4187</v>
      </c>
      <c r="J538">
        <v>9</v>
      </c>
      <c r="K538" t="s">
        <v>2543</v>
      </c>
      <c r="L538">
        <v>2250</v>
      </c>
      <c r="M538" t="s">
        <v>344</v>
      </c>
      <c r="N538">
        <v>70</v>
      </c>
      <c r="O538" t="s">
        <v>2544</v>
      </c>
      <c r="P538">
        <v>131.85</v>
      </c>
      <c r="Q538" t="s">
        <v>53</v>
      </c>
      <c r="R538" t="s">
        <v>99</v>
      </c>
      <c r="S538">
        <v>13.5</v>
      </c>
      <c r="T538">
        <v>6</v>
      </c>
      <c r="U538" t="s">
        <v>2560</v>
      </c>
      <c r="V538" t="s">
        <v>53</v>
      </c>
      <c r="W538">
        <v>18</v>
      </c>
      <c r="X538">
        <v>6</v>
      </c>
      <c r="Y538">
        <v>9</v>
      </c>
      <c r="Z538">
        <v>3</v>
      </c>
      <c r="AA538">
        <v>129</v>
      </c>
      <c r="AD538" t="s">
        <v>2422</v>
      </c>
      <c r="AE538" t="s">
        <v>2561</v>
      </c>
      <c r="AF538">
        <v>5</v>
      </c>
      <c r="AG538">
        <v>69</v>
      </c>
      <c r="AH538" t="s">
        <v>2562</v>
      </c>
      <c r="AI538" t="s">
        <v>2563</v>
      </c>
      <c r="AJ538" t="s">
        <v>92</v>
      </c>
      <c r="AK538" t="s">
        <v>44</v>
      </c>
      <c r="AL538" t="s">
        <v>127</v>
      </c>
      <c r="AM538">
        <f>SUM( 16/1 )</f>
        <v>16</v>
      </c>
    </row>
    <row r="539" spans="1:39" x14ac:dyDescent="0.25">
      <c r="A539">
        <v>45081113</v>
      </c>
      <c r="B539" t="s">
        <v>2396</v>
      </c>
      <c r="C539" s="4">
        <v>45081</v>
      </c>
      <c r="D539" s="5">
        <v>0.69791666666666663</v>
      </c>
      <c r="E539" t="s">
        <v>2542</v>
      </c>
      <c r="G539">
        <v>5</v>
      </c>
      <c r="H539" t="s">
        <v>40</v>
      </c>
      <c r="I539">
        <v>4187</v>
      </c>
      <c r="J539">
        <v>9</v>
      </c>
      <c r="K539" t="s">
        <v>2543</v>
      </c>
      <c r="L539">
        <v>2250</v>
      </c>
      <c r="M539" t="s">
        <v>344</v>
      </c>
      <c r="N539">
        <v>70</v>
      </c>
      <c r="O539" t="s">
        <v>2544</v>
      </c>
      <c r="P539">
        <v>131.85</v>
      </c>
      <c r="Q539" t="s">
        <v>46</v>
      </c>
      <c r="R539" t="s">
        <v>61</v>
      </c>
      <c r="S539">
        <v>18.5</v>
      </c>
      <c r="T539">
        <v>4</v>
      </c>
      <c r="U539" t="s">
        <v>2554</v>
      </c>
      <c r="V539" t="s">
        <v>41</v>
      </c>
      <c r="W539">
        <v>11</v>
      </c>
      <c r="X539">
        <v>4</v>
      </c>
      <c r="Y539">
        <v>9</v>
      </c>
      <c r="Z539">
        <v>9</v>
      </c>
      <c r="AA539">
        <v>135</v>
      </c>
      <c r="AD539" t="s">
        <v>190</v>
      </c>
      <c r="AE539" t="s">
        <v>194</v>
      </c>
      <c r="AG539">
        <v>70</v>
      </c>
      <c r="AH539" t="s">
        <v>2555</v>
      </c>
      <c r="AI539" t="s">
        <v>2556</v>
      </c>
      <c r="AJ539" t="s">
        <v>51</v>
      </c>
      <c r="AL539" t="s">
        <v>85</v>
      </c>
      <c r="AM539">
        <f>SUM( 7/1 )</f>
        <v>7</v>
      </c>
    </row>
    <row r="540" spans="1:39" x14ac:dyDescent="0.25">
      <c r="A540">
        <v>45081113</v>
      </c>
      <c r="B540" t="s">
        <v>2396</v>
      </c>
      <c r="C540" s="4">
        <v>45081</v>
      </c>
      <c r="D540" s="5">
        <v>0.69791666666666663</v>
      </c>
      <c r="E540" t="s">
        <v>2542</v>
      </c>
      <c r="G540">
        <v>5</v>
      </c>
      <c r="H540" t="s">
        <v>40</v>
      </c>
      <c r="I540">
        <v>4187</v>
      </c>
      <c r="J540">
        <v>9</v>
      </c>
      <c r="K540" t="s">
        <v>2543</v>
      </c>
      <c r="L540">
        <v>2250</v>
      </c>
      <c r="M540" t="s">
        <v>344</v>
      </c>
      <c r="N540">
        <v>70</v>
      </c>
      <c r="O540" t="s">
        <v>2544</v>
      </c>
      <c r="P540">
        <v>131.85</v>
      </c>
      <c r="Q540" t="s">
        <v>91</v>
      </c>
      <c r="R540" t="s">
        <v>83</v>
      </c>
      <c r="S540">
        <v>20.75</v>
      </c>
      <c r="T540">
        <v>7</v>
      </c>
      <c r="U540" t="s">
        <v>2564</v>
      </c>
      <c r="V540" t="s">
        <v>50</v>
      </c>
      <c r="W540">
        <v>12</v>
      </c>
      <c r="X540">
        <v>4</v>
      </c>
      <c r="Y540">
        <v>9</v>
      </c>
      <c r="Z540">
        <v>5</v>
      </c>
      <c r="AA540">
        <v>131</v>
      </c>
      <c r="AC540" t="s">
        <v>62</v>
      </c>
      <c r="AD540" t="s">
        <v>2451</v>
      </c>
      <c r="AE540" t="s">
        <v>971</v>
      </c>
      <c r="AF540">
        <v>3</v>
      </c>
      <c r="AG540">
        <v>69</v>
      </c>
      <c r="AH540" t="s">
        <v>2565</v>
      </c>
      <c r="AI540" t="s">
        <v>2566</v>
      </c>
      <c r="AJ540" t="s">
        <v>2567</v>
      </c>
      <c r="AL540" t="s">
        <v>112</v>
      </c>
      <c r="AM540">
        <f>SUM( 14/1 )</f>
        <v>14</v>
      </c>
    </row>
    <row r="541" spans="1:39" x14ac:dyDescent="0.25">
      <c r="A541">
        <v>45081113</v>
      </c>
      <c r="B541" t="s">
        <v>2396</v>
      </c>
      <c r="C541" s="4">
        <v>45081</v>
      </c>
      <c r="D541" s="5">
        <v>0.69791666666666663</v>
      </c>
      <c r="E541" t="s">
        <v>2542</v>
      </c>
      <c r="G541">
        <v>5</v>
      </c>
      <c r="H541" t="s">
        <v>40</v>
      </c>
      <c r="I541">
        <v>4187</v>
      </c>
      <c r="J541">
        <v>9</v>
      </c>
      <c r="K541" t="s">
        <v>2543</v>
      </c>
      <c r="L541">
        <v>2250</v>
      </c>
      <c r="M541" t="s">
        <v>344</v>
      </c>
      <c r="N541">
        <v>70</v>
      </c>
      <c r="O541" t="s">
        <v>2544</v>
      </c>
      <c r="P541">
        <v>131.85</v>
      </c>
      <c r="Q541" t="s">
        <v>86</v>
      </c>
      <c r="R541" t="s">
        <v>51</v>
      </c>
      <c r="S541">
        <v>32.75</v>
      </c>
      <c r="T541">
        <v>1</v>
      </c>
      <c r="U541" t="s">
        <v>2545</v>
      </c>
      <c r="V541" t="s">
        <v>56</v>
      </c>
      <c r="W541">
        <v>14</v>
      </c>
      <c r="X541">
        <v>4</v>
      </c>
      <c r="Y541">
        <v>9</v>
      </c>
      <c r="Z541">
        <v>11</v>
      </c>
      <c r="AA541">
        <v>137</v>
      </c>
      <c r="AC541" t="s">
        <v>839</v>
      </c>
      <c r="AD541" t="s">
        <v>782</v>
      </c>
      <c r="AE541" t="s">
        <v>227</v>
      </c>
      <c r="AG541">
        <v>72</v>
      </c>
      <c r="AH541" t="s">
        <v>2546</v>
      </c>
      <c r="AI541" t="s">
        <v>2547</v>
      </c>
      <c r="AJ541" t="s">
        <v>128</v>
      </c>
      <c r="AL541" t="s">
        <v>78</v>
      </c>
      <c r="AM541">
        <f>SUM( 10/1 )</f>
        <v>10</v>
      </c>
    </row>
    <row r="542" spans="1:39" x14ac:dyDescent="0.25">
      <c r="A542">
        <v>45081114</v>
      </c>
      <c r="B542" t="s">
        <v>2396</v>
      </c>
      <c r="C542" s="4">
        <v>45081</v>
      </c>
      <c r="D542" s="5">
        <v>0.71875</v>
      </c>
      <c r="E542" t="s">
        <v>2574</v>
      </c>
      <c r="G542">
        <v>6</v>
      </c>
      <c r="H542" t="s">
        <v>40</v>
      </c>
      <c r="I542">
        <v>3664</v>
      </c>
      <c r="J542">
        <v>9</v>
      </c>
      <c r="K542" t="s">
        <v>2398</v>
      </c>
      <c r="L542">
        <v>1108</v>
      </c>
      <c r="M542" t="s">
        <v>344</v>
      </c>
      <c r="N542">
        <v>65</v>
      </c>
      <c r="O542" t="s">
        <v>2575</v>
      </c>
      <c r="P542">
        <v>59.14</v>
      </c>
      <c r="Q542" t="s">
        <v>41</v>
      </c>
      <c r="S542">
        <v>0</v>
      </c>
      <c r="T542">
        <v>4</v>
      </c>
      <c r="U542" t="s">
        <v>2583</v>
      </c>
      <c r="V542" t="s">
        <v>46</v>
      </c>
      <c r="W542">
        <v>8.5</v>
      </c>
      <c r="X542">
        <v>8</v>
      </c>
      <c r="Y542">
        <v>9</v>
      </c>
      <c r="Z542">
        <v>8</v>
      </c>
      <c r="AA542">
        <v>134</v>
      </c>
      <c r="AC542" t="s">
        <v>79</v>
      </c>
      <c r="AD542" t="s">
        <v>206</v>
      </c>
      <c r="AE542" t="s">
        <v>799</v>
      </c>
      <c r="AG542">
        <v>64</v>
      </c>
      <c r="AH542" t="s">
        <v>2584</v>
      </c>
      <c r="AI542" t="s">
        <v>2585</v>
      </c>
      <c r="AJ542" t="s">
        <v>47</v>
      </c>
      <c r="AK542" t="s">
        <v>149</v>
      </c>
      <c r="AL542" t="s">
        <v>119</v>
      </c>
      <c r="AM542">
        <f>SUM( 4/1 )</f>
        <v>4</v>
      </c>
    </row>
    <row r="543" spans="1:39" x14ac:dyDescent="0.25">
      <c r="A543">
        <v>45081114</v>
      </c>
      <c r="B543" t="s">
        <v>2396</v>
      </c>
      <c r="C543" s="4">
        <v>45081</v>
      </c>
      <c r="D543" s="5">
        <v>0.71875</v>
      </c>
      <c r="E543" t="s">
        <v>2574</v>
      </c>
      <c r="G543">
        <v>6</v>
      </c>
      <c r="H543" t="s">
        <v>40</v>
      </c>
      <c r="I543">
        <v>3664</v>
      </c>
      <c r="J543">
        <v>9</v>
      </c>
      <c r="K543" t="s">
        <v>2398</v>
      </c>
      <c r="L543">
        <v>1108</v>
      </c>
      <c r="M543" t="s">
        <v>344</v>
      </c>
      <c r="N543">
        <v>65</v>
      </c>
      <c r="O543" t="s">
        <v>2575</v>
      </c>
      <c r="P543">
        <v>59.14</v>
      </c>
      <c r="Q543" t="s">
        <v>60</v>
      </c>
      <c r="R543" t="s">
        <v>75</v>
      </c>
      <c r="S543">
        <v>0.5</v>
      </c>
      <c r="T543">
        <v>7</v>
      </c>
      <c r="U543" t="s">
        <v>2595</v>
      </c>
      <c r="V543" t="s">
        <v>41</v>
      </c>
      <c r="W543">
        <v>4.5</v>
      </c>
      <c r="X543">
        <v>6</v>
      </c>
      <c r="Y543">
        <v>8</v>
      </c>
      <c r="Z543">
        <v>10</v>
      </c>
      <c r="AA543">
        <v>122</v>
      </c>
      <c r="AB543" t="s">
        <v>2514</v>
      </c>
      <c r="AD543" t="s">
        <v>2596</v>
      </c>
      <c r="AE543" t="s">
        <v>949</v>
      </c>
      <c r="AG543">
        <v>52</v>
      </c>
      <c r="AH543" t="s">
        <v>2597</v>
      </c>
      <c r="AI543" t="s">
        <v>2598</v>
      </c>
      <c r="AJ543" t="s">
        <v>80</v>
      </c>
      <c r="AK543" t="s">
        <v>111</v>
      </c>
      <c r="AL543" t="s">
        <v>74</v>
      </c>
      <c r="AM543">
        <f>SUM( 8/1 )</f>
        <v>8</v>
      </c>
    </row>
    <row r="544" spans="1:39" x14ac:dyDescent="0.25">
      <c r="A544">
        <v>45081114</v>
      </c>
      <c r="B544" t="s">
        <v>2396</v>
      </c>
      <c r="C544" s="4">
        <v>45081</v>
      </c>
      <c r="D544" s="5">
        <v>0.71875</v>
      </c>
      <c r="E544" t="s">
        <v>2574</v>
      </c>
      <c r="G544">
        <v>6</v>
      </c>
      <c r="H544" t="s">
        <v>40</v>
      </c>
      <c r="I544">
        <v>3664</v>
      </c>
      <c r="J544">
        <v>9</v>
      </c>
      <c r="K544" t="s">
        <v>2398</v>
      </c>
      <c r="L544">
        <v>1108</v>
      </c>
      <c r="M544" t="s">
        <v>344</v>
      </c>
      <c r="N544">
        <v>65</v>
      </c>
      <c r="O544" t="s">
        <v>2575</v>
      </c>
      <c r="P544">
        <v>59.14</v>
      </c>
      <c r="Q544" t="s">
        <v>56</v>
      </c>
      <c r="R544" t="s">
        <v>120</v>
      </c>
      <c r="S544">
        <v>0.7</v>
      </c>
      <c r="T544">
        <v>5</v>
      </c>
      <c r="U544" t="s">
        <v>2586</v>
      </c>
      <c r="V544" t="s">
        <v>53</v>
      </c>
      <c r="W544">
        <v>4.5</v>
      </c>
      <c r="X544">
        <v>5</v>
      </c>
      <c r="Y544">
        <v>8</v>
      </c>
      <c r="Z544">
        <v>13</v>
      </c>
      <c r="AA544">
        <v>125</v>
      </c>
      <c r="AB544" t="s">
        <v>2514</v>
      </c>
      <c r="AD544" t="s">
        <v>2534</v>
      </c>
      <c r="AE544" t="s">
        <v>2587</v>
      </c>
      <c r="AF544">
        <v>7</v>
      </c>
      <c r="AG544">
        <v>62</v>
      </c>
      <c r="AH544" t="s">
        <v>2588</v>
      </c>
      <c r="AI544" t="s">
        <v>2589</v>
      </c>
      <c r="AJ544" t="s">
        <v>50</v>
      </c>
      <c r="AK544" t="s">
        <v>101</v>
      </c>
      <c r="AL544" t="s">
        <v>986</v>
      </c>
      <c r="AM544">
        <f>SUM( 15/2 )</f>
        <v>7.5</v>
      </c>
    </row>
    <row r="545" spans="1:39" x14ac:dyDescent="0.25">
      <c r="A545">
        <v>45081114</v>
      </c>
      <c r="B545" t="s">
        <v>2396</v>
      </c>
      <c r="C545" s="4">
        <v>45081</v>
      </c>
      <c r="D545" s="5">
        <v>0.71875</v>
      </c>
      <c r="E545" t="s">
        <v>2574</v>
      </c>
      <c r="G545">
        <v>6</v>
      </c>
      <c r="H545" t="s">
        <v>40</v>
      </c>
      <c r="I545">
        <v>3664</v>
      </c>
      <c r="J545">
        <v>9</v>
      </c>
      <c r="K545" t="s">
        <v>2398</v>
      </c>
      <c r="L545">
        <v>1108</v>
      </c>
      <c r="M545" t="s">
        <v>344</v>
      </c>
      <c r="N545">
        <v>65</v>
      </c>
      <c r="O545" t="s">
        <v>2575</v>
      </c>
      <c r="P545">
        <v>59.14</v>
      </c>
      <c r="Q545" t="s">
        <v>50</v>
      </c>
      <c r="R545" t="s">
        <v>87</v>
      </c>
      <c r="S545">
        <v>2.2000000000000002</v>
      </c>
      <c r="T545">
        <v>1</v>
      </c>
      <c r="U545" t="s">
        <v>2576</v>
      </c>
      <c r="V545" t="s">
        <v>60</v>
      </c>
      <c r="W545">
        <v>4</v>
      </c>
      <c r="X545">
        <v>8</v>
      </c>
      <c r="Y545">
        <v>9</v>
      </c>
      <c r="Z545">
        <v>11</v>
      </c>
      <c r="AA545">
        <v>137</v>
      </c>
      <c r="AB545" t="s">
        <v>42</v>
      </c>
      <c r="AC545" t="s">
        <v>79</v>
      </c>
      <c r="AD545" t="s">
        <v>206</v>
      </c>
      <c r="AE545" t="s">
        <v>227</v>
      </c>
      <c r="AG545">
        <v>67</v>
      </c>
      <c r="AH545" t="s">
        <v>2577</v>
      </c>
      <c r="AI545" t="s">
        <v>2578</v>
      </c>
      <c r="AJ545" t="s">
        <v>125</v>
      </c>
      <c r="AK545" t="s">
        <v>44</v>
      </c>
      <c r="AL545" t="s">
        <v>1034</v>
      </c>
      <c r="AM545">
        <f>SUM( 10/3 )</f>
        <v>3.3333333333333335</v>
      </c>
    </row>
    <row r="546" spans="1:39" x14ac:dyDescent="0.25">
      <c r="A546">
        <v>45081114</v>
      </c>
      <c r="B546" t="s">
        <v>2396</v>
      </c>
      <c r="C546" s="4">
        <v>45081</v>
      </c>
      <c r="D546" s="5">
        <v>0.71875</v>
      </c>
      <c r="E546" t="s">
        <v>2574</v>
      </c>
      <c r="G546">
        <v>6</v>
      </c>
      <c r="H546" t="s">
        <v>40</v>
      </c>
      <c r="I546">
        <v>3664</v>
      </c>
      <c r="J546">
        <v>9</v>
      </c>
      <c r="K546" t="s">
        <v>2398</v>
      </c>
      <c r="L546">
        <v>1108</v>
      </c>
      <c r="M546" t="s">
        <v>344</v>
      </c>
      <c r="N546">
        <v>65</v>
      </c>
      <c r="O546" t="s">
        <v>2575</v>
      </c>
      <c r="P546">
        <v>59.14</v>
      </c>
      <c r="Q546" t="s">
        <v>61</v>
      </c>
      <c r="R546" t="s">
        <v>135</v>
      </c>
      <c r="S546">
        <v>2.35</v>
      </c>
      <c r="T546">
        <v>9</v>
      </c>
      <c r="U546" t="s">
        <v>2602</v>
      </c>
      <c r="V546" t="s">
        <v>56</v>
      </c>
      <c r="W546">
        <v>8.5</v>
      </c>
      <c r="X546">
        <v>6</v>
      </c>
      <c r="Y546">
        <v>8</v>
      </c>
      <c r="Z546">
        <v>9</v>
      </c>
      <c r="AA546">
        <v>121</v>
      </c>
      <c r="AD546" t="s">
        <v>242</v>
      </c>
      <c r="AE546" t="s">
        <v>2426</v>
      </c>
      <c r="AG546">
        <v>51</v>
      </c>
      <c r="AH546" t="s">
        <v>2603</v>
      </c>
      <c r="AI546" t="s">
        <v>2604</v>
      </c>
      <c r="AJ546" t="s">
        <v>65</v>
      </c>
      <c r="AK546" t="s">
        <v>44</v>
      </c>
      <c r="AL546" t="s">
        <v>90</v>
      </c>
      <c r="AM546">
        <f>SUM( 12/1 )</f>
        <v>12</v>
      </c>
    </row>
    <row r="547" spans="1:39" x14ac:dyDescent="0.25">
      <c r="A547">
        <v>45081114</v>
      </c>
      <c r="B547" t="s">
        <v>2396</v>
      </c>
      <c r="C547" s="4">
        <v>45081</v>
      </c>
      <c r="D547" s="5">
        <v>0.71875</v>
      </c>
      <c r="E547" t="s">
        <v>2574</v>
      </c>
      <c r="G547">
        <v>6</v>
      </c>
      <c r="H547" t="s">
        <v>40</v>
      </c>
      <c r="I547">
        <v>3664</v>
      </c>
      <c r="J547">
        <v>9</v>
      </c>
      <c r="K547" t="s">
        <v>2398</v>
      </c>
      <c r="L547">
        <v>1108</v>
      </c>
      <c r="M547" t="s">
        <v>344</v>
      </c>
      <c r="N547">
        <v>65</v>
      </c>
      <c r="O547" t="s">
        <v>2575</v>
      </c>
      <c r="P547">
        <v>59.14</v>
      </c>
      <c r="Q547" t="s">
        <v>53</v>
      </c>
      <c r="R547" t="s">
        <v>210</v>
      </c>
      <c r="S547">
        <v>2.37</v>
      </c>
      <c r="T547">
        <v>8</v>
      </c>
      <c r="U547" t="s">
        <v>2599</v>
      </c>
      <c r="V547" t="s">
        <v>61</v>
      </c>
      <c r="W547">
        <v>4.5</v>
      </c>
      <c r="X547">
        <v>5</v>
      </c>
      <c r="Y547">
        <v>8</v>
      </c>
      <c r="Z547">
        <v>10</v>
      </c>
      <c r="AA547">
        <v>122</v>
      </c>
      <c r="AB547" t="s">
        <v>2514</v>
      </c>
      <c r="AC547" t="s">
        <v>88</v>
      </c>
      <c r="AD547" t="s">
        <v>190</v>
      </c>
      <c r="AE547" t="s">
        <v>343</v>
      </c>
      <c r="AG547">
        <v>52</v>
      </c>
      <c r="AH547" t="s">
        <v>2600</v>
      </c>
      <c r="AI547" t="s">
        <v>2601</v>
      </c>
      <c r="AJ547" t="s">
        <v>50</v>
      </c>
      <c r="AK547" t="s">
        <v>143</v>
      </c>
      <c r="AL547" t="s">
        <v>90</v>
      </c>
      <c r="AM547">
        <f>SUM( 12/1 )</f>
        <v>12</v>
      </c>
    </row>
    <row r="548" spans="1:39" x14ac:dyDescent="0.25">
      <c r="A548">
        <v>45081114</v>
      </c>
      <c r="B548" t="s">
        <v>2396</v>
      </c>
      <c r="C548" s="4">
        <v>45081</v>
      </c>
      <c r="D548" s="5">
        <v>0.71875</v>
      </c>
      <c r="E548" t="s">
        <v>2574</v>
      </c>
      <c r="G548">
        <v>6</v>
      </c>
      <c r="H548" t="s">
        <v>40</v>
      </c>
      <c r="I548">
        <v>3664</v>
      </c>
      <c r="J548">
        <v>9</v>
      </c>
      <c r="K548" t="s">
        <v>2398</v>
      </c>
      <c r="L548">
        <v>1108</v>
      </c>
      <c r="M548" t="s">
        <v>344</v>
      </c>
      <c r="N548">
        <v>65</v>
      </c>
      <c r="O548" t="s">
        <v>2575</v>
      </c>
      <c r="P548">
        <v>59.14</v>
      </c>
      <c r="Q548" t="s">
        <v>46</v>
      </c>
      <c r="R548" t="s">
        <v>116</v>
      </c>
      <c r="S548">
        <v>3.12</v>
      </c>
      <c r="T548">
        <v>10</v>
      </c>
      <c r="U548" t="s">
        <v>2605</v>
      </c>
      <c r="V548" t="s">
        <v>125</v>
      </c>
      <c r="W548">
        <v>14</v>
      </c>
      <c r="X548">
        <v>5</v>
      </c>
      <c r="Y548">
        <v>8</v>
      </c>
      <c r="Z548">
        <v>5</v>
      </c>
      <c r="AA548">
        <v>117</v>
      </c>
      <c r="AC548" t="s">
        <v>88</v>
      </c>
      <c r="AD548" t="s">
        <v>2422</v>
      </c>
      <c r="AE548" t="s">
        <v>2606</v>
      </c>
      <c r="AG548">
        <v>47</v>
      </c>
      <c r="AH548" t="s">
        <v>2607</v>
      </c>
      <c r="AI548" t="s">
        <v>2608</v>
      </c>
      <c r="AJ548" t="s">
        <v>58</v>
      </c>
      <c r="AL548" t="s">
        <v>106</v>
      </c>
      <c r="AM548">
        <f>SUM( 5/1 )</f>
        <v>5</v>
      </c>
    </row>
    <row r="549" spans="1:39" x14ac:dyDescent="0.25">
      <c r="A549">
        <v>45081114</v>
      </c>
      <c r="B549" t="s">
        <v>2396</v>
      </c>
      <c r="C549" s="4">
        <v>45081</v>
      </c>
      <c r="D549" s="5">
        <v>0.71875</v>
      </c>
      <c r="E549" t="s">
        <v>2574</v>
      </c>
      <c r="G549">
        <v>6</v>
      </c>
      <c r="H549" t="s">
        <v>40</v>
      </c>
      <c r="I549">
        <v>3664</v>
      </c>
      <c r="J549">
        <v>9</v>
      </c>
      <c r="K549" t="s">
        <v>2398</v>
      </c>
      <c r="L549">
        <v>1108</v>
      </c>
      <c r="M549" t="s">
        <v>344</v>
      </c>
      <c r="N549">
        <v>65</v>
      </c>
      <c r="O549" t="s">
        <v>2575</v>
      </c>
      <c r="P549">
        <v>59.14</v>
      </c>
      <c r="Q549" t="s">
        <v>91</v>
      </c>
      <c r="R549" t="s">
        <v>54</v>
      </c>
      <c r="S549">
        <v>4.87</v>
      </c>
      <c r="T549">
        <v>6</v>
      </c>
      <c r="U549" t="s">
        <v>2590</v>
      </c>
      <c r="V549" t="s">
        <v>50</v>
      </c>
      <c r="W549">
        <v>11</v>
      </c>
      <c r="X549">
        <v>5</v>
      </c>
      <c r="Y549">
        <v>9</v>
      </c>
      <c r="Z549">
        <v>3</v>
      </c>
      <c r="AA549">
        <v>129</v>
      </c>
      <c r="AD549" t="s">
        <v>2591</v>
      </c>
      <c r="AE549" t="s">
        <v>2592</v>
      </c>
      <c r="AG549">
        <v>59</v>
      </c>
      <c r="AH549" t="s">
        <v>2593</v>
      </c>
      <c r="AI549" t="s">
        <v>2594</v>
      </c>
      <c r="AJ549" t="s">
        <v>668</v>
      </c>
      <c r="AL549" t="s">
        <v>76</v>
      </c>
      <c r="AM549">
        <f>SUM( 25/1 )</f>
        <v>25</v>
      </c>
    </row>
    <row r="550" spans="1:39" x14ac:dyDescent="0.25">
      <c r="A550">
        <v>45081114</v>
      </c>
      <c r="B550" t="s">
        <v>2396</v>
      </c>
      <c r="C550" s="4">
        <v>45081</v>
      </c>
      <c r="D550" s="5">
        <v>0.71875</v>
      </c>
      <c r="E550" t="s">
        <v>2574</v>
      </c>
      <c r="G550">
        <v>6</v>
      </c>
      <c r="H550" t="s">
        <v>40</v>
      </c>
      <c r="I550">
        <v>3664</v>
      </c>
      <c r="J550">
        <v>9</v>
      </c>
      <c r="K550" t="s">
        <v>2398</v>
      </c>
      <c r="L550">
        <v>1108</v>
      </c>
      <c r="M550" t="s">
        <v>344</v>
      </c>
      <c r="N550">
        <v>65</v>
      </c>
      <c r="O550" t="s">
        <v>2575</v>
      </c>
      <c r="P550">
        <v>59.14</v>
      </c>
      <c r="Q550" t="s">
        <v>123</v>
      </c>
      <c r="T550">
        <v>2</v>
      </c>
      <c r="U550" t="s">
        <v>2579</v>
      </c>
      <c r="V550" t="s">
        <v>86</v>
      </c>
      <c r="W550">
        <v>16</v>
      </c>
      <c r="X550">
        <v>4</v>
      </c>
      <c r="Y550">
        <v>9</v>
      </c>
      <c r="Z550">
        <v>9</v>
      </c>
      <c r="AA550">
        <v>135</v>
      </c>
      <c r="AC550" t="s">
        <v>154</v>
      </c>
      <c r="AD550" t="s">
        <v>2580</v>
      </c>
      <c r="AE550" t="s">
        <v>681</v>
      </c>
      <c r="AG550">
        <v>65</v>
      </c>
      <c r="AH550" t="s">
        <v>2581</v>
      </c>
      <c r="AI550" t="s">
        <v>2582</v>
      </c>
      <c r="AJ550" t="s">
        <v>221</v>
      </c>
      <c r="AL550" t="s">
        <v>117</v>
      </c>
      <c r="AM550">
        <f>SUM( 11/2 )</f>
        <v>5.5</v>
      </c>
    </row>
    <row r="551" spans="1:39" x14ac:dyDescent="0.25">
      <c r="A551">
        <v>45081115</v>
      </c>
      <c r="B551" t="s">
        <v>2609</v>
      </c>
      <c r="C551" s="4">
        <v>45081</v>
      </c>
      <c r="D551" s="5">
        <v>0.57638888888888884</v>
      </c>
      <c r="E551" t="s">
        <v>2610</v>
      </c>
      <c r="F551" t="s">
        <v>39</v>
      </c>
      <c r="H551" t="s">
        <v>40</v>
      </c>
      <c r="I551">
        <v>7200</v>
      </c>
      <c r="J551">
        <v>14</v>
      </c>
      <c r="K551" t="s">
        <v>2611</v>
      </c>
      <c r="L551">
        <v>4019</v>
      </c>
      <c r="M551" t="s">
        <v>2612</v>
      </c>
      <c r="O551" t="s">
        <v>2613</v>
      </c>
      <c r="P551">
        <v>270.2</v>
      </c>
      <c r="Q551" t="s">
        <v>41</v>
      </c>
      <c r="S551">
        <v>0</v>
      </c>
      <c r="T551">
        <v>12</v>
      </c>
      <c r="U551" t="s">
        <v>2656</v>
      </c>
      <c r="W551">
        <v>6</v>
      </c>
      <c r="X551">
        <v>5</v>
      </c>
      <c r="Y551">
        <v>11</v>
      </c>
      <c r="Z551">
        <v>3</v>
      </c>
      <c r="AA551">
        <v>157</v>
      </c>
      <c r="AD551" t="s">
        <v>1870</v>
      </c>
      <c r="AE551" t="s">
        <v>1871</v>
      </c>
      <c r="AF551">
        <v>2</v>
      </c>
      <c r="AH551" t="s">
        <v>2657</v>
      </c>
      <c r="AI551" t="s">
        <v>2658</v>
      </c>
      <c r="AJ551" t="s">
        <v>136</v>
      </c>
      <c r="AL551" t="s">
        <v>119</v>
      </c>
      <c r="AM551">
        <f>SUM( 4/1 )</f>
        <v>4</v>
      </c>
    </row>
    <row r="552" spans="1:39" x14ac:dyDescent="0.25">
      <c r="A552">
        <v>45081115</v>
      </c>
      <c r="B552" t="s">
        <v>2609</v>
      </c>
      <c r="C552" s="4">
        <v>45081</v>
      </c>
      <c r="D552" s="5">
        <v>0.57638888888888884</v>
      </c>
      <c r="E552" t="s">
        <v>2610</v>
      </c>
      <c r="F552" t="s">
        <v>39</v>
      </c>
      <c r="H552" t="s">
        <v>40</v>
      </c>
      <c r="I552">
        <v>7200</v>
      </c>
      <c r="J552">
        <v>14</v>
      </c>
      <c r="K552" t="s">
        <v>2611</v>
      </c>
      <c r="L552">
        <v>4019</v>
      </c>
      <c r="M552" t="s">
        <v>2612</v>
      </c>
      <c r="O552" t="s">
        <v>2613</v>
      </c>
      <c r="P552">
        <v>270.2</v>
      </c>
      <c r="Q552" t="s">
        <v>60</v>
      </c>
      <c r="R552" t="s">
        <v>43</v>
      </c>
      <c r="S552">
        <v>30</v>
      </c>
      <c r="T552">
        <v>3</v>
      </c>
      <c r="U552" t="s">
        <v>2621</v>
      </c>
      <c r="W552">
        <v>14</v>
      </c>
      <c r="X552">
        <v>5</v>
      </c>
      <c r="Y552">
        <v>11</v>
      </c>
      <c r="Z552">
        <v>12</v>
      </c>
      <c r="AA552">
        <v>166</v>
      </c>
      <c r="AD552" t="s">
        <v>1927</v>
      </c>
      <c r="AE552" t="s">
        <v>1899</v>
      </c>
      <c r="AH552" t="s">
        <v>2622</v>
      </c>
      <c r="AI552" t="s">
        <v>2623</v>
      </c>
      <c r="AJ552" t="s">
        <v>43</v>
      </c>
      <c r="AL552" t="s">
        <v>85</v>
      </c>
      <c r="AM552">
        <f>SUM( 7/1 )</f>
        <v>7</v>
      </c>
    </row>
    <row r="553" spans="1:39" x14ac:dyDescent="0.25">
      <c r="A553">
        <v>45081115</v>
      </c>
      <c r="B553" t="s">
        <v>2609</v>
      </c>
      <c r="C553" s="4">
        <v>45081</v>
      </c>
      <c r="D553" s="5">
        <v>0.57638888888888884</v>
      </c>
      <c r="E553" t="s">
        <v>2610</v>
      </c>
      <c r="F553" t="s">
        <v>39</v>
      </c>
      <c r="H553" t="s">
        <v>40</v>
      </c>
      <c r="I553">
        <v>7200</v>
      </c>
      <c r="J553">
        <v>14</v>
      </c>
      <c r="K553" t="s">
        <v>2611</v>
      </c>
      <c r="L553">
        <v>4019</v>
      </c>
      <c r="M553" t="s">
        <v>2612</v>
      </c>
      <c r="O553" t="s">
        <v>2613</v>
      </c>
      <c r="P553">
        <v>270.2</v>
      </c>
      <c r="Q553" t="s">
        <v>56</v>
      </c>
      <c r="R553" t="s">
        <v>54</v>
      </c>
      <c r="S553">
        <v>31.75</v>
      </c>
      <c r="T553">
        <v>10</v>
      </c>
      <c r="U553" t="s">
        <v>2648</v>
      </c>
      <c r="W553">
        <v>2.75</v>
      </c>
      <c r="X553">
        <v>4</v>
      </c>
      <c r="Y553">
        <v>11</v>
      </c>
      <c r="Z553">
        <v>3</v>
      </c>
      <c r="AA553">
        <v>157</v>
      </c>
      <c r="AB553" t="s">
        <v>42</v>
      </c>
      <c r="AD553" t="s">
        <v>2109</v>
      </c>
      <c r="AE553" t="s">
        <v>2110</v>
      </c>
      <c r="AF553">
        <v>4</v>
      </c>
      <c r="AH553" t="s">
        <v>2649</v>
      </c>
      <c r="AI553" t="s">
        <v>2650</v>
      </c>
      <c r="AJ553" t="s">
        <v>136</v>
      </c>
      <c r="AL553" t="s">
        <v>155</v>
      </c>
      <c r="AM553">
        <f>SUM( 11/4 )</f>
        <v>2.75</v>
      </c>
    </row>
    <row r="554" spans="1:39" x14ac:dyDescent="0.25">
      <c r="A554">
        <v>45081115</v>
      </c>
      <c r="B554" t="s">
        <v>2609</v>
      </c>
      <c r="C554" s="4">
        <v>45081</v>
      </c>
      <c r="D554" s="5">
        <v>0.57638888888888884</v>
      </c>
      <c r="E554" t="s">
        <v>2610</v>
      </c>
      <c r="F554" t="s">
        <v>39</v>
      </c>
      <c r="H554" t="s">
        <v>40</v>
      </c>
      <c r="I554">
        <v>7200</v>
      </c>
      <c r="J554">
        <v>14</v>
      </c>
      <c r="K554" t="s">
        <v>2611</v>
      </c>
      <c r="L554">
        <v>4019</v>
      </c>
      <c r="M554" t="s">
        <v>2612</v>
      </c>
      <c r="O554" t="s">
        <v>2613</v>
      </c>
      <c r="P554">
        <v>270.2</v>
      </c>
      <c r="Q554" t="s">
        <v>50</v>
      </c>
      <c r="R554" t="s">
        <v>54</v>
      </c>
      <c r="S554">
        <v>33.5</v>
      </c>
      <c r="T554">
        <v>5</v>
      </c>
      <c r="U554" t="s">
        <v>2628</v>
      </c>
      <c r="W554">
        <v>100</v>
      </c>
      <c r="X554">
        <v>5</v>
      </c>
      <c r="Y554">
        <v>11</v>
      </c>
      <c r="Z554">
        <v>12</v>
      </c>
      <c r="AA554">
        <v>166</v>
      </c>
      <c r="AD554" t="s">
        <v>2629</v>
      </c>
      <c r="AE554" t="s">
        <v>2630</v>
      </c>
      <c r="AH554" t="s">
        <v>2631</v>
      </c>
      <c r="AI554" t="s">
        <v>2632</v>
      </c>
      <c r="AJ554" t="s">
        <v>1310</v>
      </c>
      <c r="AL554" t="s">
        <v>52</v>
      </c>
      <c r="AM554">
        <f>SUM( 50/1 )</f>
        <v>50</v>
      </c>
    </row>
    <row r="555" spans="1:39" x14ac:dyDescent="0.25">
      <c r="A555">
        <v>45081115</v>
      </c>
      <c r="B555" t="s">
        <v>2609</v>
      </c>
      <c r="C555" s="4">
        <v>45081</v>
      </c>
      <c r="D555" s="5">
        <v>0.57638888888888884</v>
      </c>
      <c r="E555" t="s">
        <v>2610</v>
      </c>
      <c r="F555" t="s">
        <v>39</v>
      </c>
      <c r="H555" t="s">
        <v>40</v>
      </c>
      <c r="I555">
        <v>7200</v>
      </c>
      <c r="J555">
        <v>14</v>
      </c>
      <c r="K555" t="s">
        <v>2611</v>
      </c>
      <c r="L555">
        <v>4019</v>
      </c>
      <c r="M555" t="s">
        <v>2612</v>
      </c>
      <c r="O555" t="s">
        <v>2613</v>
      </c>
      <c r="P555">
        <v>270.2</v>
      </c>
      <c r="Q555" t="s">
        <v>61</v>
      </c>
      <c r="R555" t="s">
        <v>75</v>
      </c>
      <c r="S555">
        <v>34</v>
      </c>
      <c r="T555">
        <v>9</v>
      </c>
      <c r="U555" t="s">
        <v>2643</v>
      </c>
      <c r="W555">
        <v>3</v>
      </c>
      <c r="X555">
        <v>5</v>
      </c>
      <c r="Y555">
        <v>11</v>
      </c>
      <c r="Z555">
        <v>8</v>
      </c>
      <c r="AA555">
        <v>162</v>
      </c>
      <c r="AB555" t="s">
        <v>66</v>
      </c>
      <c r="AD555" t="s">
        <v>223</v>
      </c>
      <c r="AE555" t="s">
        <v>2644</v>
      </c>
      <c r="AF555">
        <v>4</v>
      </c>
      <c r="AH555" t="s">
        <v>2645</v>
      </c>
      <c r="AI555" t="s">
        <v>2646</v>
      </c>
      <c r="AJ555" t="s">
        <v>2647</v>
      </c>
      <c r="AL555" t="s">
        <v>85</v>
      </c>
      <c r="AM555">
        <f>SUM( 7/1 )</f>
        <v>7</v>
      </c>
    </row>
    <row r="556" spans="1:39" x14ac:dyDescent="0.25">
      <c r="A556">
        <v>45081115</v>
      </c>
      <c r="B556" t="s">
        <v>2609</v>
      </c>
      <c r="C556" s="4">
        <v>45081</v>
      </c>
      <c r="D556" s="5">
        <v>0.57638888888888884</v>
      </c>
      <c r="E556" t="s">
        <v>2610</v>
      </c>
      <c r="F556" t="s">
        <v>39</v>
      </c>
      <c r="H556" t="s">
        <v>40</v>
      </c>
      <c r="I556">
        <v>7200</v>
      </c>
      <c r="J556">
        <v>14</v>
      </c>
      <c r="K556" t="s">
        <v>2611</v>
      </c>
      <c r="L556">
        <v>4019</v>
      </c>
      <c r="M556" t="s">
        <v>2612</v>
      </c>
      <c r="O556" t="s">
        <v>2613</v>
      </c>
      <c r="P556">
        <v>270.2</v>
      </c>
      <c r="Q556" t="s">
        <v>53</v>
      </c>
      <c r="R556" t="s">
        <v>75</v>
      </c>
      <c r="S556">
        <v>34.5</v>
      </c>
      <c r="T556">
        <v>1</v>
      </c>
      <c r="U556" t="s">
        <v>2614</v>
      </c>
      <c r="W556">
        <v>3.5</v>
      </c>
      <c r="X556">
        <v>5</v>
      </c>
      <c r="Y556">
        <v>11</v>
      </c>
      <c r="Z556">
        <v>8</v>
      </c>
      <c r="AA556">
        <v>162</v>
      </c>
      <c r="AD556" t="s">
        <v>2114</v>
      </c>
      <c r="AE556" t="s">
        <v>2115</v>
      </c>
      <c r="AF556">
        <v>4</v>
      </c>
      <c r="AH556" t="s">
        <v>2615</v>
      </c>
      <c r="AI556" t="s">
        <v>2616</v>
      </c>
      <c r="AJ556" t="s">
        <v>156</v>
      </c>
      <c r="AL556" t="s">
        <v>106</v>
      </c>
      <c r="AM556">
        <f>SUM( 5/1 )</f>
        <v>5</v>
      </c>
    </row>
    <row r="557" spans="1:39" x14ac:dyDescent="0.25">
      <c r="A557">
        <v>45081115</v>
      </c>
      <c r="B557" t="s">
        <v>2609</v>
      </c>
      <c r="C557" s="4">
        <v>45081</v>
      </c>
      <c r="D557" s="5">
        <v>0.57638888888888884</v>
      </c>
      <c r="E557" t="s">
        <v>2610</v>
      </c>
      <c r="F557" t="s">
        <v>39</v>
      </c>
      <c r="H557" t="s">
        <v>40</v>
      </c>
      <c r="I557">
        <v>7200</v>
      </c>
      <c r="J557">
        <v>14</v>
      </c>
      <c r="K557" t="s">
        <v>2611</v>
      </c>
      <c r="L557">
        <v>4019</v>
      </c>
      <c r="M557" t="s">
        <v>2612</v>
      </c>
      <c r="O557" t="s">
        <v>2613</v>
      </c>
      <c r="P557">
        <v>270.2</v>
      </c>
      <c r="Q557" t="s">
        <v>46</v>
      </c>
      <c r="R557" t="s">
        <v>92</v>
      </c>
      <c r="S557">
        <v>45.5</v>
      </c>
      <c r="T557">
        <v>2</v>
      </c>
      <c r="U557" t="s">
        <v>2617</v>
      </c>
      <c r="W557">
        <v>12</v>
      </c>
      <c r="X557">
        <v>6</v>
      </c>
      <c r="Y557">
        <v>11</v>
      </c>
      <c r="Z557">
        <v>12</v>
      </c>
      <c r="AA557">
        <v>166</v>
      </c>
      <c r="AC557" t="s">
        <v>839</v>
      </c>
      <c r="AD557" t="s">
        <v>2618</v>
      </c>
      <c r="AE557" t="s">
        <v>2076</v>
      </c>
      <c r="AG557">
        <v>97</v>
      </c>
      <c r="AH557" t="s">
        <v>2619</v>
      </c>
      <c r="AI557" t="s">
        <v>2620</v>
      </c>
      <c r="AJ557" t="s">
        <v>146</v>
      </c>
      <c r="AL557" t="s">
        <v>112</v>
      </c>
      <c r="AM557">
        <f>SUM( 14/1 )</f>
        <v>14</v>
      </c>
    </row>
    <row r="558" spans="1:39" x14ac:dyDescent="0.25">
      <c r="A558">
        <v>45081115</v>
      </c>
      <c r="B558" t="s">
        <v>2609</v>
      </c>
      <c r="C558" s="4">
        <v>45081</v>
      </c>
      <c r="D558" s="5">
        <v>0.57638888888888884</v>
      </c>
      <c r="E558" t="s">
        <v>2610</v>
      </c>
      <c r="F558" t="s">
        <v>39</v>
      </c>
      <c r="H558" t="s">
        <v>40</v>
      </c>
      <c r="I558">
        <v>7200</v>
      </c>
      <c r="J558">
        <v>14</v>
      </c>
      <c r="K558" t="s">
        <v>2611</v>
      </c>
      <c r="L558">
        <v>4019</v>
      </c>
      <c r="M558" t="s">
        <v>2612</v>
      </c>
      <c r="O558" t="s">
        <v>2613</v>
      </c>
      <c r="P558">
        <v>270.2</v>
      </c>
      <c r="Q558" t="s">
        <v>91</v>
      </c>
      <c r="R558" t="s">
        <v>47</v>
      </c>
      <c r="S558">
        <v>69.5</v>
      </c>
      <c r="T558">
        <v>6</v>
      </c>
      <c r="U558" t="s">
        <v>2633</v>
      </c>
      <c r="W558">
        <v>25</v>
      </c>
      <c r="X558">
        <v>5</v>
      </c>
      <c r="Y558">
        <v>11</v>
      </c>
      <c r="Z558">
        <v>8</v>
      </c>
      <c r="AA558">
        <v>162</v>
      </c>
      <c r="AC558" t="s">
        <v>62</v>
      </c>
      <c r="AD558" t="s">
        <v>2634</v>
      </c>
      <c r="AE558" t="s">
        <v>1941</v>
      </c>
      <c r="AF558">
        <v>4</v>
      </c>
      <c r="AG558">
        <v>91</v>
      </c>
      <c r="AH558" t="s">
        <v>2635</v>
      </c>
      <c r="AI558" t="s">
        <v>2636</v>
      </c>
      <c r="AJ558" t="s">
        <v>80</v>
      </c>
      <c r="AL558" t="s">
        <v>76</v>
      </c>
      <c r="AM558">
        <f>SUM( 25/1 )</f>
        <v>25</v>
      </c>
    </row>
    <row r="559" spans="1:39" x14ac:dyDescent="0.25">
      <c r="A559">
        <v>45081115</v>
      </c>
      <c r="B559" t="s">
        <v>2609</v>
      </c>
      <c r="C559" s="4">
        <v>45081</v>
      </c>
      <c r="D559" s="5">
        <v>0.57638888888888884</v>
      </c>
      <c r="E559" t="s">
        <v>2610</v>
      </c>
      <c r="F559" t="s">
        <v>39</v>
      </c>
      <c r="H559" t="s">
        <v>40</v>
      </c>
      <c r="I559">
        <v>7200</v>
      </c>
      <c r="J559">
        <v>14</v>
      </c>
      <c r="K559" t="s">
        <v>2611</v>
      </c>
      <c r="L559">
        <v>4019</v>
      </c>
      <c r="M559" t="s">
        <v>2612</v>
      </c>
      <c r="O559" t="s">
        <v>2613</v>
      </c>
      <c r="P559">
        <v>270.2</v>
      </c>
      <c r="Q559" t="s">
        <v>86</v>
      </c>
      <c r="R559" t="s">
        <v>102</v>
      </c>
      <c r="S559">
        <v>91.5</v>
      </c>
      <c r="T559">
        <v>4</v>
      </c>
      <c r="U559" t="s">
        <v>2624</v>
      </c>
      <c r="W559">
        <v>10</v>
      </c>
      <c r="X559">
        <v>5</v>
      </c>
      <c r="Y559">
        <v>11</v>
      </c>
      <c r="Z559">
        <v>10</v>
      </c>
      <c r="AA559">
        <v>164</v>
      </c>
      <c r="AC559" t="s">
        <v>39</v>
      </c>
      <c r="AD559" t="s">
        <v>2625</v>
      </c>
      <c r="AE559" t="s">
        <v>2183</v>
      </c>
      <c r="AF559">
        <v>2</v>
      </c>
      <c r="AH559" t="s">
        <v>2626</v>
      </c>
      <c r="AI559" t="s">
        <v>2627</v>
      </c>
      <c r="AJ559" t="s">
        <v>136</v>
      </c>
      <c r="AL559" t="s">
        <v>112</v>
      </c>
      <c r="AM559">
        <f>SUM( 14/1 )</f>
        <v>14</v>
      </c>
    </row>
    <row r="560" spans="1:39" x14ac:dyDescent="0.25">
      <c r="A560">
        <v>45081115</v>
      </c>
      <c r="B560" t="s">
        <v>2609</v>
      </c>
      <c r="C560" s="4">
        <v>45081</v>
      </c>
      <c r="D560" s="5">
        <v>0.57638888888888884</v>
      </c>
      <c r="E560" t="s">
        <v>2610</v>
      </c>
      <c r="F560" t="s">
        <v>39</v>
      </c>
      <c r="H560" t="s">
        <v>40</v>
      </c>
      <c r="I560">
        <v>7200</v>
      </c>
      <c r="J560">
        <v>14</v>
      </c>
      <c r="K560" t="s">
        <v>2611</v>
      </c>
      <c r="L560">
        <v>4019</v>
      </c>
      <c r="M560" t="s">
        <v>2612</v>
      </c>
      <c r="O560" t="s">
        <v>2613</v>
      </c>
      <c r="P560">
        <v>270.2</v>
      </c>
      <c r="Q560" t="s">
        <v>125</v>
      </c>
      <c r="R560" t="s">
        <v>1190</v>
      </c>
      <c r="S560">
        <v>98</v>
      </c>
      <c r="T560">
        <v>11</v>
      </c>
      <c r="U560" t="s">
        <v>2651</v>
      </c>
      <c r="W560">
        <v>25</v>
      </c>
      <c r="X560">
        <v>4</v>
      </c>
      <c r="Y560">
        <v>11</v>
      </c>
      <c r="Z560">
        <v>3</v>
      </c>
      <c r="AA560">
        <v>157</v>
      </c>
      <c r="AD560" t="s">
        <v>2652</v>
      </c>
      <c r="AE560" t="s">
        <v>2123</v>
      </c>
      <c r="AF560">
        <v>4</v>
      </c>
      <c r="AH560" t="s">
        <v>2653</v>
      </c>
      <c r="AI560" t="s">
        <v>2654</v>
      </c>
      <c r="AJ560" t="s">
        <v>2655</v>
      </c>
      <c r="AL560" t="s">
        <v>138</v>
      </c>
      <c r="AM560">
        <f>SUM( 6/1 )</f>
        <v>6</v>
      </c>
    </row>
    <row r="561" spans="1:39" x14ac:dyDescent="0.25">
      <c r="A561">
        <v>45081115</v>
      </c>
      <c r="B561" t="s">
        <v>2609</v>
      </c>
      <c r="C561" s="4">
        <v>45081</v>
      </c>
      <c r="D561" s="5">
        <v>0.57638888888888884</v>
      </c>
      <c r="E561" t="s">
        <v>2610</v>
      </c>
      <c r="F561" t="s">
        <v>39</v>
      </c>
      <c r="H561" t="s">
        <v>40</v>
      </c>
      <c r="I561">
        <v>7200</v>
      </c>
      <c r="J561">
        <v>14</v>
      </c>
      <c r="K561" t="s">
        <v>2611</v>
      </c>
      <c r="L561">
        <v>4019</v>
      </c>
      <c r="M561" t="s">
        <v>2612</v>
      </c>
      <c r="O561" t="s">
        <v>2613</v>
      </c>
      <c r="P561">
        <v>270.2</v>
      </c>
      <c r="Q561" t="s">
        <v>92</v>
      </c>
      <c r="R561" t="s">
        <v>872</v>
      </c>
      <c r="S561">
        <v>141</v>
      </c>
      <c r="T561">
        <v>15</v>
      </c>
      <c r="U561" t="s">
        <v>2669</v>
      </c>
      <c r="W561">
        <v>80</v>
      </c>
      <c r="X561">
        <v>8</v>
      </c>
      <c r="Y561">
        <v>11</v>
      </c>
      <c r="Z561">
        <v>3</v>
      </c>
      <c r="AA561">
        <v>157</v>
      </c>
      <c r="AC561" t="s">
        <v>39</v>
      </c>
      <c r="AD561" t="s">
        <v>2670</v>
      </c>
      <c r="AE561" t="s">
        <v>2060</v>
      </c>
      <c r="AF561">
        <v>2</v>
      </c>
      <c r="AH561" t="s">
        <v>2671</v>
      </c>
      <c r="AI561" t="s">
        <v>2672</v>
      </c>
      <c r="AJ561" t="s">
        <v>166</v>
      </c>
      <c r="AL561" t="s">
        <v>49</v>
      </c>
      <c r="AM561">
        <f>SUM( 33/1 )</f>
        <v>33</v>
      </c>
    </row>
    <row r="562" spans="1:39" x14ac:dyDescent="0.25">
      <c r="A562">
        <v>45081115</v>
      </c>
      <c r="B562" t="s">
        <v>2609</v>
      </c>
      <c r="C562" s="4">
        <v>45081</v>
      </c>
      <c r="D562" s="5">
        <v>0.57638888888888884</v>
      </c>
      <c r="E562" t="s">
        <v>2610</v>
      </c>
      <c r="F562" t="s">
        <v>39</v>
      </c>
      <c r="H562" t="s">
        <v>40</v>
      </c>
      <c r="I562">
        <v>7200</v>
      </c>
      <c r="J562">
        <v>14</v>
      </c>
      <c r="K562" t="s">
        <v>2611</v>
      </c>
      <c r="L562">
        <v>4019</v>
      </c>
      <c r="M562" t="s">
        <v>2612</v>
      </c>
      <c r="O562" t="s">
        <v>2613</v>
      </c>
      <c r="P562">
        <v>270.2</v>
      </c>
      <c r="Q562" t="s">
        <v>123</v>
      </c>
      <c r="T562">
        <v>13</v>
      </c>
      <c r="U562" t="s">
        <v>2659</v>
      </c>
      <c r="W562">
        <v>200</v>
      </c>
      <c r="X562">
        <v>5</v>
      </c>
      <c r="Y562">
        <v>11</v>
      </c>
      <c r="Z562">
        <v>5</v>
      </c>
      <c r="AA562">
        <v>159</v>
      </c>
      <c r="AC562" t="s">
        <v>115</v>
      </c>
      <c r="AD562" t="s">
        <v>2660</v>
      </c>
      <c r="AE562" t="s">
        <v>2661</v>
      </c>
      <c r="AH562" t="s">
        <v>2662</v>
      </c>
      <c r="AI562" t="s">
        <v>2222</v>
      </c>
      <c r="AJ562" t="s">
        <v>2663</v>
      </c>
      <c r="AL562" t="s">
        <v>49</v>
      </c>
      <c r="AM562">
        <f>SUM( 33/1 )</f>
        <v>33</v>
      </c>
    </row>
    <row r="563" spans="1:39" x14ac:dyDescent="0.25">
      <c r="A563">
        <v>45081115</v>
      </c>
      <c r="B563" t="s">
        <v>2609</v>
      </c>
      <c r="C563" s="4">
        <v>45081</v>
      </c>
      <c r="D563" s="5">
        <v>0.57638888888888884</v>
      </c>
      <c r="E563" t="s">
        <v>2610</v>
      </c>
      <c r="F563" t="s">
        <v>39</v>
      </c>
      <c r="H563" t="s">
        <v>40</v>
      </c>
      <c r="I563">
        <v>7200</v>
      </c>
      <c r="J563">
        <v>14</v>
      </c>
      <c r="K563" t="s">
        <v>2611</v>
      </c>
      <c r="L563">
        <v>4019</v>
      </c>
      <c r="M563" t="s">
        <v>2612</v>
      </c>
      <c r="O563" t="s">
        <v>2613</v>
      </c>
      <c r="P563">
        <v>270.2</v>
      </c>
      <c r="Q563" t="s">
        <v>69</v>
      </c>
      <c r="T563">
        <v>8</v>
      </c>
      <c r="U563" t="s">
        <v>2637</v>
      </c>
      <c r="W563">
        <v>150</v>
      </c>
      <c r="X563">
        <v>5</v>
      </c>
      <c r="Y563">
        <v>11</v>
      </c>
      <c r="Z563">
        <v>8</v>
      </c>
      <c r="AA563">
        <v>162</v>
      </c>
      <c r="AD563" t="s">
        <v>2638</v>
      </c>
      <c r="AE563" t="s">
        <v>2639</v>
      </c>
      <c r="AF563">
        <v>4</v>
      </c>
      <c r="AH563" t="s">
        <v>2640</v>
      </c>
      <c r="AI563" t="s">
        <v>2641</v>
      </c>
      <c r="AJ563" t="s">
        <v>2642</v>
      </c>
      <c r="AL563" t="s">
        <v>52</v>
      </c>
      <c r="AM563">
        <f>SUM( 50/1 )</f>
        <v>50</v>
      </c>
    </row>
    <row r="564" spans="1:39" x14ac:dyDescent="0.25">
      <c r="A564">
        <v>45081115</v>
      </c>
      <c r="B564" t="s">
        <v>2609</v>
      </c>
      <c r="C564" s="4">
        <v>45081</v>
      </c>
      <c r="D564" s="5">
        <v>0.57638888888888884</v>
      </c>
      <c r="E564" t="s">
        <v>2610</v>
      </c>
      <c r="F564" t="s">
        <v>39</v>
      </c>
      <c r="H564" t="s">
        <v>40</v>
      </c>
      <c r="I564">
        <v>7200</v>
      </c>
      <c r="J564">
        <v>14</v>
      </c>
      <c r="K564" t="s">
        <v>2611</v>
      </c>
      <c r="L564">
        <v>4019</v>
      </c>
      <c r="M564" t="s">
        <v>2612</v>
      </c>
      <c r="O564" t="s">
        <v>2613</v>
      </c>
      <c r="P564">
        <v>270.2</v>
      </c>
      <c r="Q564" t="s">
        <v>1399</v>
      </c>
      <c r="T564">
        <v>14</v>
      </c>
      <c r="U564" t="s">
        <v>2664</v>
      </c>
      <c r="W564">
        <v>100</v>
      </c>
      <c r="X564">
        <v>5</v>
      </c>
      <c r="Y564">
        <v>11</v>
      </c>
      <c r="Z564">
        <v>1</v>
      </c>
      <c r="AA564">
        <v>155</v>
      </c>
      <c r="AD564" t="s">
        <v>2665</v>
      </c>
      <c r="AE564" t="s">
        <v>2666</v>
      </c>
      <c r="AF564">
        <v>4</v>
      </c>
      <c r="AH564" t="s">
        <v>2667</v>
      </c>
      <c r="AI564" t="s">
        <v>2001</v>
      </c>
      <c r="AJ564" t="s">
        <v>2668</v>
      </c>
      <c r="AL564" t="s">
        <v>49</v>
      </c>
      <c r="AM564">
        <f>SUM( 33/1 )</f>
        <v>33</v>
      </c>
    </row>
    <row r="565" spans="1:39" x14ac:dyDescent="0.25">
      <c r="A565">
        <v>45081116</v>
      </c>
      <c r="B565" t="s">
        <v>2609</v>
      </c>
      <c r="C565" s="4">
        <v>45081</v>
      </c>
      <c r="D565" s="5">
        <v>0.59722222222222221</v>
      </c>
      <c r="E565" t="s">
        <v>2673</v>
      </c>
      <c r="F565" t="s">
        <v>39</v>
      </c>
      <c r="H565" t="s">
        <v>40</v>
      </c>
      <c r="I565">
        <v>7200</v>
      </c>
      <c r="J565">
        <v>15</v>
      </c>
      <c r="K565" t="s">
        <v>2611</v>
      </c>
      <c r="L565">
        <v>4019</v>
      </c>
      <c r="M565" t="s">
        <v>2612</v>
      </c>
      <c r="O565" t="s">
        <v>2674</v>
      </c>
      <c r="P565">
        <v>273.7</v>
      </c>
      <c r="Q565" t="s">
        <v>41</v>
      </c>
      <c r="S565">
        <v>0</v>
      </c>
      <c r="T565">
        <v>4</v>
      </c>
      <c r="U565" t="s">
        <v>2688</v>
      </c>
      <c r="W565">
        <v>9</v>
      </c>
      <c r="X565">
        <v>5</v>
      </c>
      <c r="Y565">
        <v>11</v>
      </c>
      <c r="Z565">
        <v>12</v>
      </c>
      <c r="AA565">
        <v>166</v>
      </c>
      <c r="AD565" t="s">
        <v>2689</v>
      </c>
      <c r="AE565" t="s">
        <v>2003</v>
      </c>
      <c r="AH565" t="s">
        <v>2690</v>
      </c>
      <c r="AI565" t="s">
        <v>2691</v>
      </c>
      <c r="AJ565" t="s">
        <v>156</v>
      </c>
      <c r="AL565" t="s">
        <v>138</v>
      </c>
      <c r="AM565">
        <f>SUM( 6/1 )</f>
        <v>6</v>
      </c>
    </row>
    <row r="566" spans="1:39" x14ac:dyDescent="0.25">
      <c r="A566">
        <v>45081116</v>
      </c>
      <c r="B566" t="s">
        <v>2609</v>
      </c>
      <c r="C566" s="4">
        <v>45081</v>
      </c>
      <c r="D566" s="5">
        <v>0.59722222222222221</v>
      </c>
      <c r="E566" t="s">
        <v>2673</v>
      </c>
      <c r="F566" t="s">
        <v>39</v>
      </c>
      <c r="H566" t="s">
        <v>40</v>
      </c>
      <c r="I566">
        <v>7200</v>
      </c>
      <c r="J566">
        <v>15</v>
      </c>
      <c r="K566" t="s">
        <v>2611</v>
      </c>
      <c r="L566">
        <v>4019</v>
      </c>
      <c r="M566" t="s">
        <v>2612</v>
      </c>
      <c r="O566" t="s">
        <v>2674</v>
      </c>
      <c r="P566">
        <v>273.7</v>
      </c>
      <c r="Q566" t="s">
        <v>60</v>
      </c>
      <c r="R566" t="s">
        <v>151</v>
      </c>
      <c r="S566">
        <v>4.5</v>
      </c>
      <c r="T566">
        <v>6</v>
      </c>
      <c r="U566" t="s">
        <v>2696</v>
      </c>
      <c r="W566">
        <v>10</v>
      </c>
      <c r="X566">
        <v>6</v>
      </c>
      <c r="Y566">
        <v>11</v>
      </c>
      <c r="Z566">
        <v>10</v>
      </c>
      <c r="AA566">
        <v>164</v>
      </c>
      <c r="AD566" t="s">
        <v>2697</v>
      </c>
      <c r="AE566" t="s">
        <v>2183</v>
      </c>
      <c r="AF566">
        <v>2</v>
      </c>
      <c r="AG566">
        <v>101</v>
      </c>
      <c r="AH566" t="s">
        <v>2698</v>
      </c>
      <c r="AI566" t="s">
        <v>2699</v>
      </c>
      <c r="AJ566" t="s">
        <v>2014</v>
      </c>
      <c r="AL566" t="s">
        <v>74</v>
      </c>
      <c r="AM566">
        <f>SUM( 8/1 )</f>
        <v>8</v>
      </c>
    </row>
    <row r="567" spans="1:39" x14ac:dyDescent="0.25">
      <c r="A567">
        <v>45081116</v>
      </c>
      <c r="B567" t="s">
        <v>2609</v>
      </c>
      <c r="C567" s="4">
        <v>45081</v>
      </c>
      <c r="D567" s="5">
        <v>0.59722222222222221</v>
      </c>
      <c r="E567" t="s">
        <v>2673</v>
      </c>
      <c r="F567" t="s">
        <v>39</v>
      </c>
      <c r="H567" t="s">
        <v>40</v>
      </c>
      <c r="I567">
        <v>7200</v>
      </c>
      <c r="J567">
        <v>15</v>
      </c>
      <c r="K567" t="s">
        <v>2611</v>
      </c>
      <c r="L567">
        <v>4019</v>
      </c>
      <c r="M567" t="s">
        <v>2612</v>
      </c>
      <c r="O567" t="s">
        <v>2674</v>
      </c>
      <c r="P567">
        <v>273.7</v>
      </c>
      <c r="Q567" t="s">
        <v>56</v>
      </c>
      <c r="R567" t="s">
        <v>147</v>
      </c>
      <c r="S567">
        <v>7.75</v>
      </c>
      <c r="T567">
        <v>2</v>
      </c>
      <c r="U567" t="s">
        <v>2680</v>
      </c>
      <c r="W567">
        <v>0.90909090909090895</v>
      </c>
      <c r="X567">
        <v>5</v>
      </c>
      <c r="Y567">
        <v>11</v>
      </c>
      <c r="Z567">
        <v>12</v>
      </c>
      <c r="AA567">
        <v>166</v>
      </c>
      <c r="AB567" t="s">
        <v>42</v>
      </c>
      <c r="AD567" t="s">
        <v>2681</v>
      </c>
      <c r="AE567" t="s">
        <v>1999</v>
      </c>
      <c r="AH567" t="s">
        <v>2682</v>
      </c>
      <c r="AI567" t="s">
        <v>2683</v>
      </c>
      <c r="AJ567" t="s">
        <v>77</v>
      </c>
      <c r="AL567" t="s">
        <v>1297</v>
      </c>
      <c r="AM567">
        <f>SUM( 11/8 )</f>
        <v>1.375</v>
      </c>
    </row>
    <row r="568" spans="1:39" x14ac:dyDescent="0.25">
      <c r="A568">
        <v>45081116</v>
      </c>
      <c r="B568" t="s">
        <v>2609</v>
      </c>
      <c r="C568" s="4">
        <v>45081</v>
      </c>
      <c r="D568" s="5">
        <v>0.59722222222222221</v>
      </c>
      <c r="E568" t="s">
        <v>2673</v>
      </c>
      <c r="F568" t="s">
        <v>39</v>
      </c>
      <c r="H568" t="s">
        <v>40</v>
      </c>
      <c r="I568">
        <v>7200</v>
      </c>
      <c r="J568">
        <v>15</v>
      </c>
      <c r="K568" t="s">
        <v>2611</v>
      </c>
      <c r="L568">
        <v>4019</v>
      </c>
      <c r="M568" t="s">
        <v>2612</v>
      </c>
      <c r="O568" t="s">
        <v>2674</v>
      </c>
      <c r="P568">
        <v>273.7</v>
      </c>
      <c r="Q568" t="s">
        <v>50</v>
      </c>
      <c r="R568" t="s">
        <v>161</v>
      </c>
      <c r="S568">
        <v>20.75</v>
      </c>
      <c r="T568">
        <v>14</v>
      </c>
      <c r="U568" t="s">
        <v>2723</v>
      </c>
      <c r="W568">
        <v>1.625</v>
      </c>
      <c r="X568">
        <v>7</v>
      </c>
      <c r="Y568">
        <v>11</v>
      </c>
      <c r="Z568">
        <v>5</v>
      </c>
      <c r="AA568">
        <v>159</v>
      </c>
      <c r="AB568" t="s">
        <v>66</v>
      </c>
      <c r="AD568" t="s">
        <v>2724</v>
      </c>
      <c r="AE568" t="s">
        <v>2725</v>
      </c>
      <c r="AG568">
        <v>98</v>
      </c>
      <c r="AH568" t="s">
        <v>2726</v>
      </c>
      <c r="AI568" t="s">
        <v>2727</v>
      </c>
      <c r="AJ568" t="s">
        <v>128</v>
      </c>
      <c r="AL568" t="s">
        <v>95</v>
      </c>
      <c r="AM568">
        <f>SUM( 2/1 )</f>
        <v>2</v>
      </c>
    </row>
    <row r="569" spans="1:39" x14ac:dyDescent="0.25">
      <c r="A569">
        <v>45081116</v>
      </c>
      <c r="B569" t="s">
        <v>2609</v>
      </c>
      <c r="C569" s="4">
        <v>45081</v>
      </c>
      <c r="D569" s="5">
        <v>0.59722222222222221</v>
      </c>
      <c r="E569" t="s">
        <v>2673</v>
      </c>
      <c r="F569" t="s">
        <v>39</v>
      </c>
      <c r="H569" t="s">
        <v>40</v>
      </c>
      <c r="I569">
        <v>7200</v>
      </c>
      <c r="J569">
        <v>15</v>
      </c>
      <c r="K569" t="s">
        <v>2611</v>
      </c>
      <c r="L569">
        <v>4019</v>
      </c>
      <c r="M569" t="s">
        <v>2612</v>
      </c>
      <c r="O569" t="s">
        <v>2674</v>
      </c>
      <c r="P569">
        <v>273.7</v>
      </c>
      <c r="Q569" t="s">
        <v>61</v>
      </c>
      <c r="R569" t="s">
        <v>92</v>
      </c>
      <c r="S569">
        <v>31.75</v>
      </c>
      <c r="T569">
        <v>9</v>
      </c>
      <c r="U569" t="s">
        <v>2707</v>
      </c>
      <c r="W569">
        <v>80</v>
      </c>
      <c r="X569">
        <v>4</v>
      </c>
      <c r="Y569">
        <v>11</v>
      </c>
      <c r="Z569">
        <v>7</v>
      </c>
      <c r="AA569">
        <v>161</v>
      </c>
      <c r="AD569" t="s">
        <v>2629</v>
      </c>
      <c r="AE569" t="s">
        <v>2630</v>
      </c>
      <c r="AH569" t="s">
        <v>2708</v>
      </c>
      <c r="AI569" t="s">
        <v>804</v>
      </c>
      <c r="AJ569" t="s">
        <v>146</v>
      </c>
      <c r="AL569" t="s">
        <v>862</v>
      </c>
      <c r="AM569">
        <f>SUM( 100/1 )</f>
        <v>100</v>
      </c>
    </row>
    <row r="570" spans="1:39" x14ac:dyDescent="0.25">
      <c r="A570">
        <v>45081116</v>
      </c>
      <c r="B570" t="s">
        <v>2609</v>
      </c>
      <c r="C570" s="4">
        <v>45081</v>
      </c>
      <c r="D570" s="5">
        <v>0.59722222222222221</v>
      </c>
      <c r="E570" t="s">
        <v>2673</v>
      </c>
      <c r="F570" t="s">
        <v>39</v>
      </c>
      <c r="H570" t="s">
        <v>40</v>
      </c>
      <c r="I570">
        <v>7200</v>
      </c>
      <c r="J570">
        <v>15</v>
      </c>
      <c r="K570" t="s">
        <v>2611</v>
      </c>
      <c r="L570">
        <v>4019</v>
      </c>
      <c r="M570" t="s">
        <v>2612</v>
      </c>
      <c r="O570" t="s">
        <v>2674</v>
      </c>
      <c r="P570">
        <v>273.7</v>
      </c>
      <c r="Q570" t="s">
        <v>53</v>
      </c>
      <c r="R570" t="s">
        <v>91</v>
      </c>
      <c r="S570">
        <v>39.75</v>
      </c>
      <c r="T570">
        <v>5</v>
      </c>
      <c r="U570" t="s">
        <v>2692</v>
      </c>
      <c r="W570">
        <v>18</v>
      </c>
      <c r="X570">
        <v>5</v>
      </c>
      <c r="Y570">
        <v>11</v>
      </c>
      <c r="Z570">
        <v>8</v>
      </c>
      <c r="AA570">
        <v>162</v>
      </c>
      <c r="AD570" t="s">
        <v>2693</v>
      </c>
      <c r="AE570" t="s">
        <v>2140</v>
      </c>
      <c r="AF570">
        <v>4</v>
      </c>
      <c r="AH570" t="s">
        <v>2694</v>
      </c>
      <c r="AI570" t="s">
        <v>2695</v>
      </c>
      <c r="AJ570" t="s">
        <v>829</v>
      </c>
      <c r="AL570" t="s">
        <v>52</v>
      </c>
      <c r="AM570">
        <f>SUM( 50/1 )</f>
        <v>50</v>
      </c>
    </row>
    <row r="571" spans="1:39" x14ac:dyDescent="0.25">
      <c r="A571">
        <v>45081116</v>
      </c>
      <c r="B571" t="s">
        <v>2609</v>
      </c>
      <c r="C571" s="4">
        <v>45081</v>
      </c>
      <c r="D571" s="5">
        <v>0.59722222222222221</v>
      </c>
      <c r="E571" t="s">
        <v>2673</v>
      </c>
      <c r="F571" t="s">
        <v>39</v>
      </c>
      <c r="H571" t="s">
        <v>40</v>
      </c>
      <c r="I571">
        <v>7200</v>
      </c>
      <c r="J571">
        <v>15</v>
      </c>
      <c r="K571" t="s">
        <v>2611</v>
      </c>
      <c r="L571">
        <v>4019</v>
      </c>
      <c r="M571" t="s">
        <v>2612</v>
      </c>
      <c r="O571" t="s">
        <v>2674</v>
      </c>
      <c r="P571">
        <v>273.7</v>
      </c>
      <c r="Q571" t="s">
        <v>46</v>
      </c>
      <c r="R571" t="s">
        <v>1190</v>
      </c>
      <c r="S571">
        <v>46.25</v>
      </c>
      <c r="T571">
        <v>13</v>
      </c>
      <c r="U571" t="s">
        <v>2719</v>
      </c>
      <c r="W571">
        <v>25</v>
      </c>
      <c r="X571">
        <v>5</v>
      </c>
      <c r="Y571">
        <v>11</v>
      </c>
      <c r="Z571">
        <v>3</v>
      </c>
      <c r="AA571">
        <v>157</v>
      </c>
      <c r="AD571" t="s">
        <v>2720</v>
      </c>
      <c r="AE571" t="s">
        <v>2721</v>
      </c>
      <c r="AF571">
        <v>2</v>
      </c>
      <c r="AH571" t="s">
        <v>2722</v>
      </c>
      <c r="AL571" t="s">
        <v>127</v>
      </c>
      <c r="AM571">
        <f>SUM( 16/1 )</f>
        <v>16</v>
      </c>
    </row>
    <row r="572" spans="1:39" x14ac:dyDescent="0.25">
      <c r="A572">
        <v>45081116</v>
      </c>
      <c r="B572" t="s">
        <v>2609</v>
      </c>
      <c r="C572" s="4">
        <v>45081</v>
      </c>
      <c r="D572" s="5">
        <v>0.59722222222222221</v>
      </c>
      <c r="E572" t="s">
        <v>2673</v>
      </c>
      <c r="F572" t="s">
        <v>39</v>
      </c>
      <c r="H572" t="s">
        <v>40</v>
      </c>
      <c r="I572">
        <v>7200</v>
      </c>
      <c r="J572">
        <v>15</v>
      </c>
      <c r="K572" t="s">
        <v>2611</v>
      </c>
      <c r="L572">
        <v>4019</v>
      </c>
      <c r="M572" t="s">
        <v>2612</v>
      </c>
      <c r="O572" t="s">
        <v>2674</v>
      </c>
      <c r="P572">
        <v>273.7</v>
      </c>
      <c r="Q572" t="s">
        <v>91</v>
      </c>
      <c r="R572" t="s">
        <v>1377</v>
      </c>
      <c r="S572">
        <v>51.75</v>
      </c>
      <c r="T572">
        <v>3</v>
      </c>
      <c r="U572" t="s">
        <v>2684</v>
      </c>
      <c r="W572">
        <v>33</v>
      </c>
      <c r="X572">
        <v>5</v>
      </c>
      <c r="Y572">
        <v>11</v>
      </c>
      <c r="Z572">
        <v>10</v>
      </c>
      <c r="AA572">
        <v>164</v>
      </c>
      <c r="AD572" t="s">
        <v>2685</v>
      </c>
      <c r="AE572" t="s">
        <v>1871</v>
      </c>
      <c r="AF572">
        <v>2</v>
      </c>
      <c r="AH572" t="s">
        <v>2686</v>
      </c>
      <c r="AI572" t="s">
        <v>2687</v>
      </c>
      <c r="AJ572" t="s">
        <v>77</v>
      </c>
      <c r="AL572" t="s">
        <v>52</v>
      </c>
      <c r="AM572">
        <f>SUM( 50/1 )</f>
        <v>50</v>
      </c>
    </row>
    <row r="573" spans="1:39" x14ac:dyDescent="0.25">
      <c r="A573">
        <v>45081116</v>
      </c>
      <c r="B573" t="s">
        <v>2609</v>
      </c>
      <c r="C573" s="4">
        <v>45081</v>
      </c>
      <c r="D573" s="5">
        <v>0.59722222222222221</v>
      </c>
      <c r="E573" t="s">
        <v>2673</v>
      </c>
      <c r="F573" t="s">
        <v>39</v>
      </c>
      <c r="H573" t="s">
        <v>40</v>
      </c>
      <c r="I573">
        <v>7200</v>
      </c>
      <c r="J573">
        <v>15</v>
      </c>
      <c r="K573" t="s">
        <v>2611</v>
      </c>
      <c r="L573">
        <v>4019</v>
      </c>
      <c r="M573" t="s">
        <v>2612</v>
      </c>
      <c r="O573" t="s">
        <v>2674</v>
      </c>
      <c r="P573">
        <v>273.7</v>
      </c>
      <c r="Q573" t="s">
        <v>86</v>
      </c>
      <c r="R573" t="s">
        <v>1124</v>
      </c>
      <c r="S573">
        <v>55.25</v>
      </c>
      <c r="T573">
        <v>8</v>
      </c>
      <c r="U573" t="s">
        <v>2704</v>
      </c>
      <c r="W573">
        <v>125</v>
      </c>
      <c r="X573">
        <v>4</v>
      </c>
      <c r="Y573">
        <v>11</v>
      </c>
      <c r="Z573">
        <v>3</v>
      </c>
      <c r="AA573">
        <v>157</v>
      </c>
      <c r="AD573" t="s">
        <v>2705</v>
      </c>
      <c r="AE573" t="s">
        <v>2666</v>
      </c>
      <c r="AF573">
        <v>4</v>
      </c>
      <c r="AH573" t="s">
        <v>2706</v>
      </c>
      <c r="AI573" t="s">
        <v>804</v>
      </c>
      <c r="AJ573" t="s">
        <v>146</v>
      </c>
      <c r="AL573" t="s">
        <v>49</v>
      </c>
      <c r="AM573">
        <f>SUM( 33/1 )</f>
        <v>33</v>
      </c>
    </row>
    <row r="574" spans="1:39" x14ac:dyDescent="0.25">
      <c r="A574">
        <v>45081116</v>
      </c>
      <c r="B574" t="s">
        <v>2609</v>
      </c>
      <c r="C574" s="4">
        <v>45081</v>
      </c>
      <c r="D574" s="5">
        <v>0.59722222222222221</v>
      </c>
      <c r="E574" t="s">
        <v>2673</v>
      </c>
      <c r="F574" t="s">
        <v>39</v>
      </c>
      <c r="H574" t="s">
        <v>40</v>
      </c>
      <c r="I574">
        <v>7200</v>
      </c>
      <c r="J574">
        <v>15</v>
      </c>
      <c r="K574" t="s">
        <v>2611</v>
      </c>
      <c r="L574">
        <v>4019</v>
      </c>
      <c r="M574" t="s">
        <v>2612</v>
      </c>
      <c r="O574" t="s">
        <v>2674</v>
      </c>
      <c r="P574">
        <v>273.7</v>
      </c>
      <c r="Q574" t="s">
        <v>125</v>
      </c>
      <c r="R574" t="s">
        <v>131</v>
      </c>
      <c r="S574">
        <v>60</v>
      </c>
      <c r="T574">
        <v>1</v>
      </c>
      <c r="U574" t="s">
        <v>2675</v>
      </c>
      <c r="W574">
        <v>200</v>
      </c>
      <c r="X574">
        <v>5</v>
      </c>
      <c r="Y574">
        <v>11</v>
      </c>
      <c r="Z574">
        <v>8</v>
      </c>
      <c r="AA574">
        <v>162</v>
      </c>
      <c r="AD574" t="s">
        <v>2676</v>
      </c>
      <c r="AE574" t="s">
        <v>2677</v>
      </c>
      <c r="AF574">
        <v>4</v>
      </c>
      <c r="AH574" t="s">
        <v>2678</v>
      </c>
      <c r="AI574" t="s">
        <v>1653</v>
      </c>
      <c r="AJ574" t="s">
        <v>2679</v>
      </c>
      <c r="AL574" t="s">
        <v>49</v>
      </c>
      <c r="AM574">
        <f>SUM( 33/1 )</f>
        <v>33</v>
      </c>
    </row>
    <row r="575" spans="1:39" x14ac:dyDescent="0.25">
      <c r="A575">
        <v>45081116</v>
      </c>
      <c r="B575" t="s">
        <v>2609</v>
      </c>
      <c r="C575" s="4">
        <v>45081</v>
      </c>
      <c r="D575" s="5">
        <v>0.59722222222222221</v>
      </c>
      <c r="E575" t="s">
        <v>2673</v>
      </c>
      <c r="F575" t="s">
        <v>39</v>
      </c>
      <c r="H575" t="s">
        <v>40</v>
      </c>
      <c r="I575">
        <v>7200</v>
      </c>
      <c r="J575">
        <v>15</v>
      </c>
      <c r="K575" t="s">
        <v>2611</v>
      </c>
      <c r="L575">
        <v>4019</v>
      </c>
      <c r="M575" t="s">
        <v>2612</v>
      </c>
      <c r="O575" t="s">
        <v>2674</v>
      </c>
      <c r="P575">
        <v>273.7</v>
      </c>
      <c r="Q575" t="s">
        <v>92</v>
      </c>
      <c r="R575" t="s">
        <v>1269</v>
      </c>
      <c r="S575">
        <v>67.5</v>
      </c>
      <c r="T575">
        <v>11</v>
      </c>
      <c r="U575" t="s">
        <v>2713</v>
      </c>
      <c r="W575">
        <v>66</v>
      </c>
      <c r="X575">
        <v>6</v>
      </c>
      <c r="Y575">
        <v>11</v>
      </c>
      <c r="Z575">
        <v>1</v>
      </c>
      <c r="AA575">
        <v>155</v>
      </c>
      <c r="AD575" t="s">
        <v>2625</v>
      </c>
      <c r="AE575" t="s">
        <v>2644</v>
      </c>
      <c r="AF575">
        <v>4</v>
      </c>
      <c r="AH575" t="s">
        <v>2714</v>
      </c>
      <c r="AI575" t="s">
        <v>2715</v>
      </c>
      <c r="AJ575" t="s">
        <v>158</v>
      </c>
      <c r="AL575" t="s">
        <v>76</v>
      </c>
      <c r="AM575">
        <f>SUM( 25/1 )</f>
        <v>25</v>
      </c>
    </row>
    <row r="576" spans="1:39" x14ac:dyDescent="0.25">
      <c r="A576">
        <v>45081116</v>
      </c>
      <c r="B576" t="s">
        <v>2609</v>
      </c>
      <c r="C576" s="4">
        <v>45081</v>
      </c>
      <c r="D576" s="5">
        <v>0.59722222222222221</v>
      </c>
      <c r="E576" t="s">
        <v>2673</v>
      </c>
      <c r="F576" t="s">
        <v>39</v>
      </c>
      <c r="H576" t="s">
        <v>40</v>
      </c>
      <c r="I576">
        <v>7200</v>
      </c>
      <c r="J576">
        <v>15</v>
      </c>
      <c r="K576" t="s">
        <v>2611</v>
      </c>
      <c r="L576">
        <v>4019</v>
      </c>
      <c r="M576" t="s">
        <v>2612</v>
      </c>
      <c r="O576" t="s">
        <v>2674</v>
      </c>
      <c r="P576">
        <v>273.7</v>
      </c>
      <c r="Q576" t="s">
        <v>51</v>
      </c>
      <c r="R576" t="s">
        <v>1857</v>
      </c>
      <c r="S576">
        <v>138.5</v>
      </c>
      <c r="T576">
        <v>7</v>
      </c>
      <c r="U576" t="s">
        <v>2700</v>
      </c>
      <c r="W576">
        <v>125</v>
      </c>
      <c r="X576">
        <v>4</v>
      </c>
      <c r="Y576">
        <v>11</v>
      </c>
      <c r="Z576">
        <v>3</v>
      </c>
      <c r="AA576">
        <v>157</v>
      </c>
      <c r="AD576" t="s">
        <v>2701</v>
      </c>
      <c r="AE576" t="s">
        <v>1954</v>
      </c>
      <c r="AF576">
        <v>4</v>
      </c>
      <c r="AH576" t="s">
        <v>2702</v>
      </c>
      <c r="AI576" t="s">
        <v>2703</v>
      </c>
      <c r="AJ576" t="s">
        <v>77</v>
      </c>
      <c r="AL576" t="s">
        <v>104</v>
      </c>
      <c r="AM576">
        <f>SUM( 66/1 )</f>
        <v>66</v>
      </c>
    </row>
    <row r="577" spans="1:39" x14ac:dyDescent="0.25">
      <c r="A577">
        <v>45081116</v>
      </c>
      <c r="B577" t="s">
        <v>2609</v>
      </c>
      <c r="C577" s="4">
        <v>45081</v>
      </c>
      <c r="D577" s="5">
        <v>0.59722222222222221</v>
      </c>
      <c r="E577" t="s">
        <v>2673</v>
      </c>
      <c r="F577" t="s">
        <v>39</v>
      </c>
      <c r="H577" t="s">
        <v>40</v>
      </c>
      <c r="I577">
        <v>7200</v>
      </c>
      <c r="J577">
        <v>15</v>
      </c>
      <c r="K577" t="s">
        <v>2611</v>
      </c>
      <c r="L577">
        <v>4019</v>
      </c>
      <c r="M577" t="s">
        <v>2612</v>
      </c>
      <c r="O577" t="s">
        <v>2674</v>
      </c>
      <c r="P577">
        <v>273.7</v>
      </c>
      <c r="Q577" t="s">
        <v>69</v>
      </c>
      <c r="T577">
        <v>10</v>
      </c>
      <c r="U577" t="s">
        <v>2709</v>
      </c>
      <c r="W577">
        <v>100</v>
      </c>
      <c r="X577">
        <v>5</v>
      </c>
      <c r="Y577">
        <v>11</v>
      </c>
      <c r="Z577">
        <v>1</v>
      </c>
      <c r="AA577">
        <v>155</v>
      </c>
      <c r="AD577" t="s">
        <v>2152</v>
      </c>
      <c r="AE577" t="s">
        <v>2710</v>
      </c>
      <c r="AF577">
        <v>4</v>
      </c>
      <c r="AH577" t="s">
        <v>2711</v>
      </c>
      <c r="AI577" t="s">
        <v>2001</v>
      </c>
      <c r="AJ577" t="s">
        <v>2712</v>
      </c>
      <c r="AL577" t="s">
        <v>49</v>
      </c>
      <c r="AM577">
        <f>SUM( 33/1 )</f>
        <v>33</v>
      </c>
    </row>
    <row r="578" spans="1:39" x14ac:dyDescent="0.25">
      <c r="A578">
        <v>45081116</v>
      </c>
      <c r="B578" t="s">
        <v>2609</v>
      </c>
      <c r="C578" s="4">
        <v>45081</v>
      </c>
      <c r="D578" s="5">
        <v>0.59722222222222221</v>
      </c>
      <c r="E578" t="s">
        <v>2673</v>
      </c>
      <c r="F578" t="s">
        <v>39</v>
      </c>
      <c r="H578" t="s">
        <v>40</v>
      </c>
      <c r="I578">
        <v>7200</v>
      </c>
      <c r="J578">
        <v>15</v>
      </c>
      <c r="K578" t="s">
        <v>2611</v>
      </c>
      <c r="L578">
        <v>4019</v>
      </c>
      <c r="M578" t="s">
        <v>2612</v>
      </c>
      <c r="O578" t="s">
        <v>2674</v>
      </c>
      <c r="P578">
        <v>273.7</v>
      </c>
      <c r="Q578" t="s">
        <v>69</v>
      </c>
      <c r="T578">
        <v>15</v>
      </c>
      <c r="U578" t="s">
        <v>2728</v>
      </c>
      <c r="W578">
        <v>150</v>
      </c>
      <c r="X578">
        <v>4</v>
      </c>
      <c r="Y578">
        <v>11</v>
      </c>
      <c r="Z578">
        <v>0</v>
      </c>
      <c r="AA578">
        <v>154</v>
      </c>
      <c r="AD578" t="s">
        <v>2665</v>
      </c>
      <c r="AE578" t="s">
        <v>2076</v>
      </c>
      <c r="AH578" t="s">
        <v>2729</v>
      </c>
      <c r="AI578" t="s">
        <v>2730</v>
      </c>
      <c r="AJ578" t="s">
        <v>134</v>
      </c>
      <c r="AL578" t="s">
        <v>104</v>
      </c>
      <c r="AM578">
        <f>SUM( 66/1 )</f>
        <v>66</v>
      </c>
    </row>
    <row r="579" spans="1:39" x14ac:dyDescent="0.25">
      <c r="A579">
        <v>45081116</v>
      </c>
      <c r="B579" t="s">
        <v>2609</v>
      </c>
      <c r="C579" s="4">
        <v>45081</v>
      </c>
      <c r="D579" s="5">
        <v>0.59722222222222221</v>
      </c>
      <c r="E579" t="s">
        <v>2673</v>
      </c>
      <c r="F579" t="s">
        <v>39</v>
      </c>
      <c r="H579" t="s">
        <v>40</v>
      </c>
      <c r="I579">
        <v>7200</v>
      </c>
      <c r="J579">
        <v>15</v>
      </c>
      <c r="K579" t="s">
        <v>2611</v>
      </c>
      <c r="L579">
        <v>4019</v>
      </c>
      <c r="M579" t="s">
        <v>2612</v>
      </c>
      <c r="O579" t="s">
        <v>2674</v>
      </c>
      <c r="P579">
        <v>273.7</v>
      </c>
      <c r="Q579" t="s">
        <v>1399</v>
      </c>
      <c r="T579">
        <v>12</v>
      </c>
      <c r="U579" t="s">
        <v>2716</v>
      </c>
      <c r="W579">
        <v>150</v>
      </c>
      <c r="X579">
        <v>6</v>
      </c>
      <c r="Y579">
        <v>11</v>
      </c>
      <c r="Z579">
        <v>5</v>
      </c>
      <c r="AA579">
        <v>159</v>
      </c>
      <c r="AD579" t="s">
        <v>2660</v>
      </c>
      <c r="AE579" t="s">
        <v>2661</v>
      </c>
      <c r="AH579" t="s">
        <v>2717</v>
      </c>
      <c r="AI579" t="s">
        <v>2718</v>
      </c>
      <c r="AJ579" t="s">
        <v>86</v>
      </c>
      <c r="AL579" t="s">
        <v>49</v>
      </c>
      <c r="AM579">
        <f>SUM( 33/1 )</f>
        <v>33</v>
      </c>
    </row>
    <row r="580" spans="1:39" x14ac:dyDescent="0.25">
      <c r="A580">
        <v>45081117</v>
      </c>
      <c r="B580" t="s">
        <v>2609</v>
      </c>
      <c r="C580" s="4">
        <v>45081</v>
      </c>
      <c r="D580" s="5">
        <v>0.61805555555555558</v>
      </c>
      <c r="E580" t="s">
        <v>2731</v>
      </c>
      <c r="F580" t="s">
        <v>39</v>
      </c>
      <c r="H580" t="s">
        <v>94</v>
      </c>
      <c r="I580">
        <v>6900</v>
      </c>
      <c r="J580">
        <v>5</v>
      </c>
      <c r="K580" t="s">
        <v>2732</v>
      </c>
      <c r="L580">
        <v>5375</v>
      </c>
      <c r="M580" t="s">
        <v>2612</v>
      </c>
      <c r="O580" t="s">
        <v>2733</v>
      </c>
      <c r="P580">
        <v>356.5</v>
      </c>
      <c r="Q580" t="s">
        <v>41</v>
      </c>
      <c r="S580">
        <v>0</v>
      </c>
      <c r="T580">
        <v>4</v>
      </c>
      <c r="U580" t="s">
        <v>2741</v>
      </c>
      <c r="W580">
        <v>1.2</v>
      </c>
      <c r="X580">
        <v>6</v>
      </c>
      <c r="Y580">
        <v>11</v>
      </c>
      <c r="Z580">
        <v>10</v>
      </c>
      <c r="AA580">
        <v>164</v>
      </c>
      <c r="AB580" t="s">
        <v>42</v>
      </c>
      <c r="AD580" t="s">
        <v>1864</v>
      </c>
      <c r="AE580" t="s">
        <v>1865</v>
      </c>
      <c r="AH580" t="s">
        <v>2742</v>
      </c>
      <c r="AI580" t="s">
        <v>2743</v>
      </c>
      <c r="AJ580" t="s">
        <v>146</v>
      </c>
      <c r="AK580" t="s">
        <v>44</v>
      </c>
      <c r="AL580" t="s">
        <v>45</v>
      </c>
      <c r="AM580">
        <f>SUM( 7/4 )</f>
        <v>1.75</v>
      </c>
    </row>
    <row r="581" spans="1:39" x14ac:dyDescent="0.25">
      <c r="A581">
        <v>45081117</v>
      </c>
      <c r="B581" t="s">
        <v>2609</v>
      </c>
      <c r="C581" s="4">
        <v>45081</v>
      </c>
      <c r="D581" s="5">
        <v>0.61805555555555558</v>
      </c>
      <c r="E581" t="s">
        <v>2731</v>
      </c>
      <c r="F581" t="s">
        <v>39</v>
      </c>
      <c r="H581" t="s">
        <v>94</v>
      </c>
      <c r="I581">
        <v>6900</v>
      </c>
      <c r="J581">
        <v>5</v>
      </c>
      <c r="K581" t="s">
        <v>2732</v>
      </c>
      <c r="L581">
        <v>5375</v>
      </c>
      <c r="M581" t="s">
        <v>2612</v>
      </c>
      <c r="O581" t="s">
        <v>2733</v>
      </c>
      <c r="P581">
        <v>356.5</v>
      </c>
      <c r="Q581" t="s">
        <v>60</v>
      </c>
      <c r="R581" t="s">
        <v>92</v>
      </c>
      <c r="S581">
        <v>11</v>
      </c>
      <c r="T581">
        <v>1</v>
      </c>
      <c r="U581" t="s">
        <v>2734</v>
      </c>
      <c r="W581">
        <v>4.5</v>
      </c>
      <c r="X581">
        <v>5</v>
      </c>
      <c r="Y581">
        <v>11</v>
      </c>
      <c r="Z581">
        <v>3</v>
      </c>
      <c r="AA581">
        <v>157</v>
      </c>
      <c r="AD581" t="s">
        <v>1875</v>
      </c>
      <c r="AE581" t="s">
        <v>1876</v>
      </c>
      <c r="AF581">
        <v>7</v>
      </c>
      <c r="AG581">
        <v>124</v>
      </c>
      <c r="AH581" t="s">
        <v>2735</v>
      </c>
      <c r="AI581" t="s">
        <v>2736</v>
      </c>
      <c r="AJ581" t="s">
        <v>47</v>
      </c>
      <c r="AK581" t="s">
        <v>122</v>
      </c>
      <c r="AL581" t="s">
        <v>106</v>
      </c>
      <c r="AM581">
        <f>SUM( 5/1 )</f>
        <v>5</v>
      </c>
    </row>
    <row r="582" spans="1:39" x14ac:dyDescent="0.25">
      <c r="A582">
        <v>45081117</v>
      </c>
      <c r="B582" t="s">
        <v>2609</v>
      </c>
      <c r="C582" s="4">
        <v>45081</v>
      </c>
      <c r="D582" s="5">
        <v>0.61805555555555558</v>
      </c>
      <c r="E582" t="s">
        <v>2731</v>
      </c>
      <c r="F582" t="s">
        <v>39</v>
      </c>
      <c r="H582" t="s">
        <v>94</v>
      </c>
      <c r="I582">
        <v>6900</v>
      </c>
      <c r="J582">
        <v>5</v>
      </c>
      <c r="K582" t="s">
        <v>2732</v>
      </c>
      <c r="L582">
        <v>5375</v>
      </c>
      <c r="M582" t="s">
        <v>2612</v>
      </c>
      <c r="O582" t="s">
        <v>2733</v>
      </c>
      <c r="P582">
        <v>356.5</v>
      </c>
      <c r="Q582" t="s">
        <v>56</v>
      </c>
      <c r="R582" t="s">
        <v>1269</v>
      </c>
      <c r="S582">
        <v>18.5</v>
      </c>
      <c r="T582">
        <v>3</v>
      </c>
      <c r="U582" t="s">
        <v>2737</v>
      </c>
      <c r="W582">
        <v>10</v>
      </c>
      <c r="X582">
        <v>5</v>
      </c>
      <c r="Y582">
        <v>11</v>
      </c>
      <c r="Z582">
        <v>10</v>
      </c>
      <c r="AA582">
        <v>164</v>
      </c>
      <c r="AD582" t="s">
        <v>2738</v>
      </c>
      <c r="AE582" t="s">
        <v>1854</v>
      </c>
      <c r="AH582" t="s">
        <v>2739</v>
      </c>
      <c r="AI582" t="s">
        <v>2740</v>
      </c>
      <c r="AJ582" t="s">
        <v>77</v>
      </c>
      <c r="AL582" t="s">
        <v>1158</v>
      </c>
      <c r="AM582">
        <f>SUM( 13/2 )</f>
        <v>6.5</v>
      </c>
    </row>
    <row r="583" spans="1:39" x14ac:dyDescent="0.25">
      <c r="A583">
        <v>45081117</v>
      </c>
      <c r="B583" t="s">
        <v>2609</v>
      </c>
      <c r="C583" s="4">
        <v>45081</v>
      </c>
      <c r="D583" s="5">
        <v>0.61805555555555558</v>
      </c>
      <c r="E583" t="s">
        <v>2731</v>
      </c>
      <c r="F583" t="s">
        <v>39</v>
      </c>
      <c r="H583" t="s">
        <v>94</v>
      </c>
      <c r="I583">
        <v>6900</v>
      </c>
      <c r="J583">
        <v>5</v>
      </c>
      <c r="K583" t="s">
        <v>2732</v>
      </c>
      <c r="L583">
        <v>5375</v>
      </c>
      <c r="M583" t="s">
        <v>2612</v>
      </c>
      <c r="O583" t="s">
        <v>2733</v>
      </c>
      <c r="P583">
        <v>356.5</v>
      </c>
      <c r="Q583" t="s">
        <v>50</v>
      </c>
      <c r="R583" t="s">
        <v>221</v>
      </c>
      <c r="S583">
        <v>43.5</v>
      </c>
      <c r="T583">
        <v>7</v>
      </c>
      <c r="U583" t="s">
        <v>2748</v>
      </c>
      <c r="W583">
        <v>40</v>
      </c>
      <c r="X583">
        <v>5</v>
      </c>
      <c r="Y583">
        <v>10</v>
      </c>
      <c r="Z583">
        <v>3</v>
      </c>
      <c r="AA583">
        <v>143</v>
      </c>
      <c r="AD583" t="s">
        <v>2638</v>
      </c>
      <c r="AE583" t="s">
        <v>2639</v>
      </c>
      <c r="AF583">
        <v>7</v>
      </c>
      <c r="AH583" t="s">
        <v>2749</v>
      </c>
      <c r="AI583" t="s">
        <v>2750</v>
      </c>
      <c r="AJ583" t="s">
        <v>80</v>
      </c>
      <c r="AL583" t="s">
        <v>76</v>
      </c>
      <c r="AM583">
        <f>SUM( 25/1 )</f>
        <v>25</v>
      </c>
    </row>
    <row r="584" spans="1:39" x14ac:dyDescent="0.25">
      <c r="A584">
        <v>45081117</v>
      </c>
      <c r="B584" t="s">
        <v>2609</v>
      </c>
      <c r="C584" s="4">
        <v>45081</v>
      </c>
      <c r="D584" s="5">
        <v>0.61805555555555558</v>
      </c>
      <c r="E584" t="s">
        <v>2731</v>
      </c>
      <c r="F584" t="s">
        <v>39</v>
      </c>
      <c r="H584" t="s">
        <v>94</v>
      </c>
      <c r="I584">
        <v>6900</v>
      </c>
      <c r="J584">
        <v>5</v>
      </c>
      <c r="K584" t="s">
        <v>2732</v>
      </c>
      <c r="L584">
        <v>5375</v>
      </c>
      <c r="M584" t="s">
        <v>2612</v>
      </c>
      <c r="O584" t="s">
        <v>2733</v>
      </c>
      <c r="P584">
        <v>356.5</v>
      </c>
      <c r="Q584" t="s">
        <v>69</v>
      </c>
      <c r="T584">
        <v>6</v>
      </c>
      <c r="U584" t="s">
        <v>2744</v>
      </c>
      <c r="W584">
        <v>1.75</v>
      </c>
      <c r="X584">
        <v>6</v>
      </c>
      <c r="Y584">
        <v>10</v>
      </c>
      <c r="Z584">
        <v>5</v>
      </c>
      <c r="AA584">
        <v>145</v>
      </c>
      <c r="AB584" t="s">
        <v>66</v>
      </c>
      <c r="AC584" t="s">
        <v>62</v>
      </c>
      <c r="AD584" t="s">
        <v>2745</v>
      </c>
      <c r="AE584" t="s">
        <v>2725</v>
      </c>
      <c r="AF584">
        <v>5</v>
      </c>
      <c r="AG584">
        <v>111</v>
      </c>
      <c r="AH584" t="s">
        <v>2746</v>
      </c>
      <c r="AI584" t="s">
        <v>2747</v>
      </c>
      <c r="AJ584" t="s">
        <v>80</v>
      </c>
      <c r="AK584" t="s">
        <v>84</v>
      </c>
      <c r="AL584" t="s">
        <v>138</v>
      </c>
      <c r="AM584">
        <f>SUM( 6/1 )</f>
        <v>6</v>
      </c>
    </row>
    <row r="585" spans="1:39" x14ac:dyDescent="0.25">
      <c r="A585">
        <v>45081118</v>
      </c>
      <c r="B585" t="s">
        <v>2609</v>
      </c>
      <c r="C585" s="4">
        <v>45081</v>
      </c>
      <c r="D585" s="5">
        <v>0.63888888888888884</v>
      </c>
      <c r="E585" t="s">
        <v>2751</v>
      </c>
      <c r="F585" t="s">
        <v>39</v>
      </c>
      <c r="H585" t="s">
        <v>40</v>
      </c>
      <c r="I585">
        <v>6000</v>
      </c>
      <c r="J585">
        <v>16</v>
      </c>
      <c r="K585" t="s">
        <v>2732</v>
      </c>
      <c r="L585">
        <v>5375</v>
      </c>
      <c r="M585" t="s">
        <v>2612</v>
      </c>
      <c r="N585">
        <v>95</v>
      </c>
      <c r="O585" t="s">
        <v>2752</v>
      </c>
      <c r="P585">
        <v>366.4</v>
      </c>
      <c r="Q585" t="s">
        <v>41</v>
      </c>
      <c r="S585">
        <v>0</v>
      </c>
      <c r="T585">
        <v>2</v>
      </c>
      <c r="U585" t="s">
        <v>2756</v>
      </c>
      <c r="W585">
        <v>12</v>
      </c>
      <c r="X585">
        <v>8</v>
      </c>
      <c r="Y585">
        <v>11</v>
      </c>
      <c r="Z585">
        <v>8</v>
      </c>
      <c r="AA585">
        <v>162</v>
      </c>
      <c r="AD585" t="s">
        <v>1670</v>
      </c>
      <c r="AE585" t="s">
        <v>2136</v>
      </c>
      <c r="AF585">
        <v>5</v>
      </c>
      <c r="AG585">
        <v>94</v>
      </c>
      <c r="AH585" t="s">
        <v>2757</v>
      </c>
      <c r="AI585" t="s">
        <v>2758</v>
      </c>
      <c r="AJ585" t="s">
        <v>51</v>
      </c>
      <c r="AL585" t="s">
        <v>90</v>
      </c>
      <c r="AM585">
        <f>SUM( 12/1 )</f>
        <v>12</v>
      </c>
    </row>
    <row r="586" spans="1:39" x14ac:dyDescent="0.25">
      <c r="A586">
        <v>45081118</v>
      </c>
      <c r="B586" t="s">
        <v>2609</v>
      </c>
      <c r="C586" s="4">
        <v>45081</v>
      </c>
      <c r="D586" s="5">
        <v>0.63888888888888884</v>
      </c>
      <c r="E586" t="s">
        <v>2751</v>
      </c>
      <c r="F586" t="s">
        <v>39</v>
      </c>
      <c r="H586" t="s">
        <v>40</v>
      </c>
      <c r="I586">
        <v>6000</v>
      </c>
      <c r="J586">
        <v>16</v>
      </c>
      <c r="K586" t="s">
        <v>2732</v>
      </c>
      <c r="L586">
        <v>5375</v>
      </c>
      <c r="M586" t="s">
        <v>2612</v>
      </c>
      <c r="N586">
        <v>95</v>
      </c>
      <c r="O586" t="s">
        <v>2752</v>
      </c>
      <c r="P586">
        <v>366.4</v>
      </c>
      <c r="Q586" t="s">
        <v>60</v>
      </c>
      <c r="R586" t="s">
        <v>151</v>
      </c>
      <c r="S586">
        <v>4.5</v>
      </c>
      <c r="T586">
        <v>6</v>
      </c>
      <c r="U586" t="s">
        <v>2766</v>
      </c>
      <c r="W586">
        <v>3</v>
      </c>
      <c r="X586">
        <v>6</v>
      </c>
      <c r="Y586">
        <v>11</v>
      </c>
      <c r="Z586">
        <v>6</v>
      </c>
      <c r="AA586">
        <v>160</v>
      </c>
      <c r="AB586" t="s">
        <v>42</v>
      </c>
      <c r="AD586" t="s">
        <v>2767</v>
      </c>
      <c r="AE586" t="s">
        <v>1913</v>
      </c>
      <c r="AG586">
        <v>87</v>
      </c>
      <c r="AH586" t="s">
        <v>2768</v>
      </c>
      <c r="AI586" t="s">
        <v>2769</v>
      </c>
      <c r="AJ586" t="s">
        <v>61</v>
      </c>
      <c r="AL586" t="s">
        <v>85</v>
      </c>
      <c r="AM586">
        <f>SUM( 7/1 )</f>
        <v>7</v>
      </c>
    </row>
    <row r="587" spans="1:39" x14ac:dyDescent="0.25">
      <c r="A587">
        <v>45081118</v>
      </c>
      <c r="B587" t="s">
        <v>2609</v>
      </c>
      <c r="C587" s="4">
        <v>45081</v>
      </c>
      <c r="D587" s="5">
        <v>0.63888888888888884</v>
      </c>
      <c r="E587" t="s">
        <v>2751</v>
      </c>
      <c r="F587" t="s">
        <v>39</v>
      </c>
      <c r="H587" t="s">
        <v>40</v>
      </c>
      <c r="I587">
        <v>6000</v>
      </c>
      <c r="J587">
        <v>16</v>
      </c>
      <c r="K587" t="s">
        <v>2732</v>
      </c>
      <c r="L587">
        <v>5375</v>
      </c>
      <c r="M587" t="s">
        <v>2612</v>
      </c>
      <c r="N587">
        <v>95</v>
      </c>
      <c r="O587" t="s">
        <v>2752</v>
      </c>
      <c r="P587">
        <v>366.4</v>
      </c>
      <c r="Q587" t="s">
        <v>56</v>
      </c>
      <c r="R587" t="s">
        <v>83</v>
      </c>
      <c r="S587">
        <v>6.75</v>
      </c>
      <c r="T587">
        <v>11</v>
      </c>
      <c r="U587" t="s">
        <v>2784</v>
      </c>
      <c r="W587">
        <v>6.5</v>
      </c>
      <c r="X587">
        <v>5</v>
      </c>
      <c r="Y587">
        <v>11</v>
      </c>
      <c r="Z587">
        <v>2</v>
      </c>
      <c r="AA587">
        <v>156</v>
      </c>
      <c r="AC587" t="s">
        <v>88</v>
      </c>
      <c r="AD587" t="s">
        <v>2681</v>
      </c>
      <c r="AE587" t="s">
        <v>1854</v>
      </c>
      <c r="AG587">
        <v>83</v>
      </c>
      <c r="AH587" t="s">
        <v>2785</v>
      </c>
      <c r="AI587" t="s">
        <v>2786</v>
      </c>
      <c r="AJ587" t="s">
        <v>1741</v>
      </c>
      <c r="AL587" t="s">
        <v>119</v>
      </c>
      <c r="AM587">
        <f>SUM( 4/1 )</f>
        <v>4</v>
      </c>
    </row>
    <row r="588" spans="1:39" x14ac:dyDescent="0.25">
      <c r="A588">
        <v>45081118</v>
      </c>
      <c r="B588" t="s">
        <v>2609</v>
      </c>
      <c r="C588" s="4">
        <v>45081</v>
      </c>
      <c r="D588" s="5">
        <v>0.63888888888888884</v>
      </c>
      <c r="E588" t="s">
        <v>2751</v>
      </c>
      <c r="F588" t="s">
        <v>39</v>
      </c>
      <c r="H588" t="s">
        <v>40</v>
      </c>
      <c r="I588">
        <v>6000</v>
      </c>
      <c r="J588">
        <v>16</v>
      </c>
      <c r="K588" t="s">
        <v>2732</v>
      </c>
      <c r="L588">
        <v>5375</v>
      </c>
      <c r="M588" t="s">
        <v>2612</v>
      </c>
      <c r="N588">
        <v>95</v>
      </c>
      <c r="O588" t="s">
        <v>2752</v>
      </c>
      <c r="P588">
        <v>366.4</v>
      </c>
      <c r="Q588" t="s">
        <v>50</v>
      </c>
      <c r="R588" t="s">
        <v>114</v>
      </c>
      <c r="S588">
        <v>8</v>
      </c>
      <c r="T588">
        <v>12</v>
      </c>
      <c r="U588" t="s">
        <v>2787</v>
      </c>
      <c r="W588">
        <v>16</v>
      </c>
      <c r="X588">
        <v>7</v>
      </c>
      <c r="Y588">
        <v>10</v>
      </c>
      <c r="Z588">
        <v>10</v>
      </c>
      <c r="AA588">
        <v>150</v>
      </c>
      <c r="AD588" t="s">
        <v>2147</v>
      </c>
      <c r="AE588" t="s">
        <v>2076</v>
      </c>
      <c r="AF588">
        <v>5</v>
      </c>
      <c r="AG588">
        <v>82</v>
      </c>
      <c r="AH588" t="s">
        <v>2788</v>
      </c>
      <c r="AI588" t="s">
        <v>2789</v>
      </c>
      <c r="AJ588" t="s">
        <v>1582</v>
      </c>
      <c r="AL588" t="s">
        <v>127</v>
      </c>
      <c r="AM588">
        <f>SUM( 16/1 )</f>
        <v>16</v>
      </c>
    </row>
    <row r="589" spans="1:39" x14ac:dyDescent="0.25">
      <c r="A589">
        <v>45081118</v>
      </c>
      <c r="B589" t="s">
        <v>2609</v>
      </c>
      <c r="C589" s="4">
        <v>45081</v>
      </c>
      <c r="D589" s="5">
        <v>0.63888888888888884</v>
      </c>
      <c r="E589" t="s">
        <v>2751</v>
      </c>
      <c r="F589" t="s">
        <v>39</v>
      </c>
      <c r="H589" t="s">
        <v>40</v>
      </c>
      <c r="I589">
        <v>6000</v>
      </c>
      <c r="J589">
        <v>16</v>
      </c>
      <c r="K589" t="s">
        <v>2732</v>
      </c>
      <c r="L589">
        <v>5375</v>
      </c>
      <c r="M589" t="s">
        <v>2612</v>
      </c>
      <c r="N589">
        <v>95</v>
      </c>
      <c r="O589" t="s">
        <v>2752</v>
      </c>
      <c r="P589">
        <v>366.4</v>
      </c>
      <c r="Q589" t="s">
        <v>61</v>
      </c>
      <c r="R589" t="s">
        <v>56</v>
      </c>
      <c r="S589">
        <v>11</v>
      </c>
      <c r="T589">
        <v>7</v>
      </c>
      <c r="U589" t="s">
        <v>2770</v>
      </c>
      <c r="W589">
        <v>40</v>
      </c>
      <c r="X589">
        <v>5</v>
      </c>
      <c r="Y589">
        <v>11</v>
      </c>
      <c r="Z589">
        <v>5</v>
      </c>
      <c r="AA589">
        <v>159</v>
      </c>
      <c r="AD589" t="s">
        <v>1888</v>
      </c>
      <c r="AE589" t="s">
        <v>1889</v>
      </c>
      <c r="AG589">
        <v>86</v>
      </c>
      <c r="AH589" t="s">
        <v>2771</v>
      </c>
      <c r="AI589" t="s">
        <v>2772</v>
      </c>
      <c r="AJ589" t="s">
        <v>1741</v>
      </c>
      <c r="AL589" t="s">
        <v>76</v>
      </c>
      <c r="AM589">
        <f>SUM( 25/1 )</f>
        <v>25</v>
      </c>
    </row>
    <row r="590" spans="1:39" x14ac:dyDescent="0.25">
      <c r="A590">
        <v>45081118</v>
      </c>
      <c r="B590" t="s">
        <v>2609</v>
      </c>
      <c r="C590" s="4">
        <v>45081</v>
      </c>
      <c r="D590" s="5">
        <v>0.63888888888888884</v>
      </c>
      <c r="E590" t="s">
        <v>2751</v>
      </c>
      <c r="F590" t="s">
        <v>39</v>
      </c>
      <c r="H590" t="s">
        <v>40</v>
      </c>
      <c r="I590">
        <v>6000</v>
      </c>
      <c r="J590">
        <v>16</v>
      </c>
      <c r="K590" t="s">
        <v>2732</v>
      </c>
      <c r="L590">
        <v>5375</v>
      </c>
      <c r="M590" t="s">
        <v>2612</v>
      </c>
      <c r="N590">
        <v>95</v>
      </c>
      <c r="O590" t="s">
        <v>2752</v>
      </c>
      <c r="P590">
        <v>366.4</v>
      </c>
      <c r="Q590" t="s">
        <v>53</v>
      </c>
      <c r="R590" t="s">
        <v>1124</v>
      </c>
      <c r="S590">
        <v>14.5</v>
      </c>
      <c r="T590">
        <v>15</v>
      </c>
      <c r="U590" t="s">
        <v>2799</v>
      </c>
      <c r="W590">
        <v>22</v>
      </c>
      <c r="X590">
        <v>12</v>
      </c>
      <c r="Y590">
        <v>10</v>
      </c>
      <c r="Z590">
        <v>6</v>
      </c>
      <c r="AA590">
        <v>146</v>
      </c>
      <c r="AC590" t="s">
        <v>141</v>
      </c>
      <c r="AD590" t="s">
        <v>2800</v>
      </c>
      <c r="AE590" t="s">
        <v>2801</v>
      </c>
      <c r="AF590">
        <v>7</v>
      </c>
      <c r="AG590">
        <v>80</v>
      </c>
      <c r="AH590" t="s">
        <v>2802</v>
      </c>
      <c r="AI590" t="s">
        <v>2803</v>
      </c>
      <c r="AJ590" t="s">
        <v>1741</v>
      </c>
      <c r="AL590" t="s">
        <v>112</v>
      </c>
      <c r="AM590">
        <f>SUM( 14/1 )</f>
        <v>14</v>
      </c>
    </row>
    <row r="591" spans="1:39" x14ac:dyDescent="0.25">
      <c r="A591">
        <v>45081118</v>
      </c>
      <c r="B591" t="s">
        <v>2609</v>
      </c>
      <c r="C591" s="4">
        <v>45081</v>
      </c>
      <c r="D591" s="5">
        <v>0.63888888888888884</v>
      </c>
      <c r="E591" t="s">
        <v>2751</v>
      </c>
      <c r="F591" t="s">
        <v>39</v>
      </c>
      <c r="H591" t="s">
        <v>40</v>
      </c>
      <c r="I591">
        <v>6000</v>
      </c>
      <c r="J591">
        <v>16</v>
      </c>
      <c r="K591" t="s">
        <v>2732</v>
      </c>
      <c r="L591">
        <v>5375</v>
      </c>
      <c r="M591" t="s">
        <v>2612</v>
      </c>
      <c r="N591">
        <v>95</v>
      </c>
      <c r="O591" t="s">
        <v>2752</v>
      </c>
      <c r="P591">
        <v>366.4</v>
      </c>
      <c r="Q591" t="s">
        <v>46</v>
      </c>
      <c r="R591" t="s">
        <v>140</v>
      </c>
      <c r="S591">
        <v>18.25</v>
      </c>
      <c r="T591">
        <v>8</v>
      </c>
      <c r="U591" t="s">
        <v>2773</v>
      </c>
      <c r="W591">
        <v>4.5</v>
      </c>
      <c r="X591">
        <v>6</v>
      </c>
      <c r="Y591">
        <v>11</v>
      </c>
      <c r="Z591">
        <v>1</v>
      </c>
      <c r="AA591">
        <v>155</v>
      </c>
      <c r="AB591" t="s">
        <v>109</v>
      </c>
      <c r="AC591" t="s">
        <v>88</v>
      </c>
      <c r="AD591" t="s">
        <v>2774</v>
      </c>
      <c r="AE591" t="s">
        <v>2630</v>
      </c>
      <c r="AF591">
        <v>3</v>
      </c>
      <c r="AG591">
        <v>85</v>
      </c>
      <c r="AH591" t="s">
        <v>2775</v>
      </c>
      <c r="AI591" t="s">
        <v>2776</v>
      </c>
      <c r="AJ591" t="s">
        <v>65</v>
      </c>
      <c r="AL591" t="s">
        <v>64</v>
      </c>
      <c r="AM591">
        <f>SUM( 3/1 )</f>
        <v>3</v>
      </c>
    </row>
    <row r="592" spans="1:39" x14ac:dyDescent="0.25">
      <c r="A592">
        <v>45081118</v>
      </c>
      <c r="B592" t="s">
        <v>2609</v>
      </c>
      <c r="C592" s="4">
        <v>45081</v>
      </c>
      <c r="D592" s="5">
        <v>0.63888888888888884</v>
      </c>
      <c r="E592" t="s">
        <v>2751</v>
      </c>
      <c r="F592" t="s">
        <v>39</v>
      </c>
      <c r="H592" t="s">
        <v>40</v>
      </c>
      <c r="I592">
        <v>6000</v>
      </c>
      <c r="J592">
        <v>16</v>
      </c>
      <c r="K592" t="s">
        <v>2732</v>
      </c>
      <c r="L592">
        <v>5375</v>
      </c>
      <c r="M592" t="s">
        <v>2612</v>
      </c>
      <c r="N592">
        <v>95</v>
      </c>
      <c r="O592" t="s">
        <v>2752</v>
      </c>
      <c r="P592">
        <v>366.4</v>
      </c>
      <c r="Q592" t="s">
        <v>91</v>
      </c>
      <c r="R592" t="s">
        <v>131</v>
      </c>
      <c r="S592">
        <v>23</v>
      </c>
      <c r="T592">
        <v>9</v>
      </c>
      <c r="U592" t="s">
        <v>2777</v>
      </c>
      <c r="W592">
        <v>12</v>
      </c>
      <c r="X592">
        <v>8</v>
      </c>
      <c r="Y592">
        <v>10</v>
      </c>
      <c r="Z592">
        <v>13</v>
      </c>
      <c r="AA592">
        <v>153</v>
      </c>
      <c r="AD592" t="s">
        <v>1870</v>
      </c>
      <c r="AE592" t="s">
        <v>1871</v>
      </c>
      <c r="AF592">
        <v>5</v>
      </c>
      <c r="AG592">
        <v>85</v>
      </c>
      <c r="AH592" t="s">
        <v>2778</v>
      </c>
      <c r="AI592" t="s">
        <v>2779</v>
      </c>
      <c r="AJ592" t="s">
        <v>2057</v>
      </c>
      <c r="AL592" t="s">
        <v>78</v>
      </c>
      <c r="AM592">
        <f>SUM( 10/1 )</f>
        <v>10</v>
      </c>
    </row>
    <row r="593" spans="1:39" x14ac:dyDescent="0.25">
      <c r="A593">
        <v>45081118</v>
      </c>
      <c r="B593" t="s">
        <v>2609</v>
      </c>
      <c r="C593" s="4">
        <v>45081</v>
      </c>
      <c r="D593" s="5">
        <v>0.63888888888888884</v>
      </c>
      <c r="E593" t="s">
        <v>2751</v>
      </c>
      <c r="F593" t="s">
        <v>39</v>
      </c>
      <c r="H593" t="s">
        <v>40</v>
      </c>
      <c r="I593">
        <v>6000</v>
      </c>
      <c r="J593">
        <v>16</v>
      </c>
      <c r="K593" t="s">
        <v>2732</v>
      </c>
      <c r="L593">
        <v>5375</v>
      </c>
      <c r="M593" t="s">
        <v>2612</v>
      </c>
      <c r="N593">
        <v>95</v>
      </c>
      <c r="O593" t="s">
        <v>2752</v>
      </c>
      <c r="P593">
        <v>366.4</v>
      </c>
      <c r="Q593" t="s">
        <v>86</v>
      </c>
      <c r="R593" t="s">
        <v>51</v>
      </c>
      <c r="S593">
        <v>35</v>
      </c>
      <c r="T593">
        <v>1</v>
      </c>
      <c r="U593" t="s">
        <v>2753</v>
      </c>
      <c r="W593">
        <v>4.5</v>
      </c>
      <c r="X593">
        <v>8</v>
      </c>
      <c r="Y593">
        <v>11</v>
      </c>
      <c r="Z593">
        <v>9</v>
      </c>
      <c r="AA593">
        <v>163</v>
      </c>
      <c r="AB593" t="s">
        <v>109</v>
      </c>
      <c r="AC593" t="s">
        <v>62</v>
      </c>
      <c r="AD593" t="s">
        <v>63</v>
      </c>
      <c r="AE593" t="s">
        <v>2725</v>
      </c>
      <c r="AF593">
        <v>5</v>
      </c>
      <c r="AG593">
        <v>95</v>
      </c>
      <c r="AH593" t="s">
        <v>2754</v>
      </c>
      <c r="AI593" t="s">
        <v>2755</v>
      </c>
      <c r="AJ593" t="s">
        <v>65</v>
      </c>
      <c r="AK593" t="s">
        <v>84</v>
      </c>
      <c r="AL593" t="s">
        <v>59</v>
      </c>
      <c r="AM593">
        <f>SUM( 7/2 )</f>
        <v>3.5</v>
      </c>
    </row>
    <row r="594" spans="1:39" x14ac:dyDescent="0.25">
      <c r="A594">
        <v>45081118</v>
      </c>
      <c r="B594" t="s">
        <v>2609</v>
      </c>
      <c r="C594" s="4">
        <v>45081</v>
      </c>
      <c r="D594" s="5">
        <v>0.63888888888888884</v>
      </c>
      <c r="E594" t="s">
        <v>2751</v>
      </c>
      <c r="F594" t="s">
        <v>39</v>
      </c>
      <c r="H594" t="s">
        <v>40</v>
      </c>
      <c r="I594">
        <v>6000</v>
      </c>
      <c r="J594">
        <v>16</v>
      </c>
      <c r="K594" t="s">
        <v>2732</v>
      </c>
      <c r="L594">
        <v>5375</v>
      </c>
      <c r="M594" t="s">
        <v>2612</v>
      </c>
      <c r="N594">
        <v>95</v>
      </c>
      <c r="O594" t="s">
        <v>2752</v>
      </c>
      <c r="P594">
        <v>366.4</v>
      </c>
      <c r="Q594" t="s">
        <v>125</v>
      </c>
      <c r="R594" t="s">
        <v>103</v>
      </c>
      <c r="S594">
        <v>37.5</v>
      </c>
      <c r="T594">
        <v>13</v>
      </c>
      <c r="U594" t="s">
        <v>2790</v>
      </c>
      <c r="W594">
        <v>14</v>
      </c>
      <c r="X594">
        <v>8</v>
      </c>
      <c r="Y594">
        <v>10</v>
      </c>
      <c r="Z594">
        <v>9</v>
      </c>
      <c r="AA594">
        <v>149</v>
      </c>
      <c r="AC594" t="s">
        <v>88</v>
      </c>
      <c r="AD594" t="s">
        <v>2791</v>
      </c>
      <c r="AE594" t="s">
        <v>2721</v>
      </c>
      <c r="AF594">
        <v>5</v>
      </c>
      <c r="AG594">
        <v>81</v>
      </c>
      <c r="AH594" t="s">
        <v>2792</v>
      </c>
      <c r="AI594" t="s">
        <v>2793</v>
      </c>
      <c r="AJ594" t="s">
        <v>2794</v>
      </c>
      <c r="AL594" t="s">
        <v>76</v>
      </c>
      <c r="AM594">
        <f>SUM( 25/1 )</f>
        <v>25</v>
      </c>
    </row>
    <row r="595" spans="1:39" x14ac:dyDescent="0.25">
      <c r="A595">
        <v>45081118</v>
      </c>
      <c r="B595" t="s">
        <v>2609</v>
      </c>
      <c r="C595" s="4">
        <v>45081</v>
      </c>
      <c r="D595" s="5">
        <v>0.63888888888888884</v>
      </c>
      <c r="E595" t="s">
        <v>2751</v>
      </c>
      <c r="F595" t="s">
        <v>39</v>
      </c>
      <c r="H595" t="s">
        <v>40</v>
      </c>
      <c r="I595">
        <v>6000</v>
      </c>
      <c r="J595">
        <v>16</v>
      </c>
      <c r="K595" t="s">
        <v>2732</v>
      </c>
      <c r="L595">
        <v>5375</v>
      </c>
      <c r="M595" t="s">
        <v>2612</v>
      </c>
      <c r="N595">
        <v>95</v>
      </c>
      <c r="O595" t="s">
        <v>2752</v>
      </c>
      <c r="P595">
        <v>366.4</v>
      </c>
      <c r="Q595" t="s">
        <v>92</v>
      </c>
      <c r="R595" t="s">
        <v>165</v>
      </c>
      <c r="S595">
        <v>55.5</v>
      </c>
      <c r="T595">
        <v>10</v>
      </c>
      <c r="U595" t="s">
        <v>2780</v>
      </c>
      <c r="W595">
        <v>66</v>
      </c>
      <c r="X595">
        <v>5</v>
      </c>
      <c r="Y595">
        <v>10</v>
      </c>
      <c r="Z595">
        <v>11</v>
      </c>
      <c r="AA595">
        <v>151</v>
      </c>
      <c r="AD595" t="s">
        <v>2781</v>
      </c>
      <c r="AE595" t="s">
        <v>2110</v>
      </c>
      <c r="AF595">
        <v>7</v>
      </c>
      <c r="AG595">
        <v>85</v>
      </c>
      <c r="AH595" t="s">
        <v>2782</v>
      </c>
      <c r="AI595" t="s">
        <v>2783</v>
      </c>
      <c r="AJ595" t="s">
        <v>128</v>
      </c>
      <c r="AL595" t="s">
        <v>76</v>
      </c>
      <c r="AM595">
        <f>SUM( 25/1 )</f>
        <v>25</v>
      </c>
    </row>
    <row r="596" spans="1:39" x14ac:dyDescent="0.25">
      <c r="A596">
        <v>45081118</v>
      </c>
      <c r="B596" t="s">
        <v>2609</v>
      </c>
      <c r="C596" s="4">
        <v>45081</v>
      </c>
      <c r="D596" s="5">
        <v>0.63888888888888884</v>
      </c>
      <c r="E596" t="s">
        <v>2751</v>
      </c>
      <c r="F596" t="s">
        <v>39</v>
      </c>
      <c r="H596" t="s">
        <v>40</v>
      </c>
      <c r="I596">
        <v>6000</v>
      </c>
      <c r="J596">
        <v>16</v>
      </c>
      <c r="K596" t="s">
        <v>2732</v>
      </c>
      <c r="L596">
        <v>5375</v>
      </c>
      <c r="M596" t="s">
        <v>2612</v>
      </c>
      <c r="N596">
        <v>95</v>
      </c>
      <c r="O596" t="s">
        <v>2752</v>
      </c>
      <c r="P596">
        <v>366.4</v>
      </c>
      <c r="Q596" t="s">
        <v>123</v>
      </c>
      <c r="T596">
        <v>14</v>
      </c>
      <c r="U596" t="s">
        <v>2795</v>
      </c>
      <c r="W596">
        <v>16</v>
      </c>
      <c r="X596">
        <v>11</v>
      </c>
      <c r="Y596">
        <v>10</v>
      </c>
      <c r="Z596">
        <v>6</v>
      </c>
      <c r="AA596">
        <v>146</v>
      </c>
      <c r="AD596" t="s">
        <v>2720</v>
      </c>
      <c r="AE596" t="s">
        <v>1954</v>
      </c>
      <c r="AF596">
        <v>7</v>
      </c>
      <c r="AG596">
        <v>80</v>
      </c>
      <c r="AH596" t="s">
        <v>2796</v>
      </c>
      <c r="AI596" t="s">
        <v>2797</v>
      </c>
      <c r="AJ596" t="s">
        <v>2798</v>
      </c>
      <c r="AL596" t="s">
        <v>130</v>
      </c>
      <c r="AM596">
        <f>SUM( 20/1 )</f>
        <v>20</v>
      </c>
    </row>
    <row r="597" spans="1:39" x14ac:dyDescent="0.25">
      <c r="A597">
        <v>45081118</v>
      </c>
      <c r="B597" t="s">
        <v>2609</v>
      </c>
      <c r="C597" s="4">
        <v>45081</v>
      </c>
      <c r="D597" s="5">
        <v>0.63888888888888884</v>
      </c>
      <c r="E597" t="s">
        <v>2751</v>
      </c>
      <c r="F597" t="s">
        <v>39</v>
      </c>
      <c r="H597" t="s">
        <v>40</v>
      </c>
      <c r="I597">
        <v>6000</v>
      </c>
      <c r="J597">
        <v>16</v>
      </c>
      <c r="K597" t="s">
        <v>2732</v>
      </c>
      <c r="L597">
        <v>5375</v>
      </c>
      <c r="M597" t="s">
        <v>2612</v>
      </c>
      <c r="N597">
        <v>95</v>
      </c>
      <c r="O597" t="s">
        <v>2752</v>
      </c>
      <c r="P597">
        <v>366.4</v>
      </c>
      <c r="Q597" t="s">
        <v>69</v>
      </c>
      <c r="T597">
        <v>4</v>
      </c>
      <c r="U597" t="s">
        <v>2759</v>
      </c>
      <c r="W597">
        <v>22</v>
      </c>
      <c r="X597">
        <v>6</v>
      </c>
      <c r="Y597">
        <v>11</v>
      </c>
      <c r="Z597">
        <v>0</v>
      </c>
      <c r="AA597">
        <v>154</v>
      </c>
      <c r="AC597" t="s">
        <v>890</v>
      </c>
      <c r="AD597" t="s">
        <v>2638</v>
      </c>
      <c r="AE597" t="s">
        <v>2639</v>
      </c>
      <c r="AF597">
        <v>7</v>
      </c>
      <c r="AG597">
        <v>88</v>
      </c>
      <c r="AH597" t="s">
        <v>2760</v>
      </c>
      <c r="AI597" t="s">
        <v>2761</v>
      </c>
      <c r="AJ597" t="s">
        <v>146</v>
      </c>
      <c r="AL597" t="s">
        <v>76</v>
      </c>
      <c r="AM597">
        <f>SUM( 25/1 )</f>
        <v>25</v>
      </c>
    </row>
    <row r="598" spans="1:39" x14ac:dyDescent="0.25">
      <c r="A598">
        <v>45081118</v>
      </c>
      <c r="B598" t="s">
        <v>2609</v>
      </c>
      <c r="C598" s="4">
        <v>45081</v>
      </c>
      <c r="D598" s="5">
        <v>0.63888888888888884</v>
      </c>
      <c r="E598" t="s">
        <v>2751</v>
      </c>
      <c r="F598" t="s">
        <v>39</v>
      </c>
      <c r="H598" t="s">
        <v>40</v>
      </c>
      <c r="I598">
        <v>6000</v>
      </c>
      <c r="J598">
        <v>16</v>
      </c>
      <c r="K598" t="s">
        <v>2732</v>
      </c>
      <c r="L598">
        <v>5375</v>
      </c>
      <c r="M598" t="s">
        <v>2612</v>
      </c>
      <c r="N598">
        <v>95</v>
      </c>
      <c r="O598" t="s">
        <v>2752</v>
      </c>
      <c r="P598">
        <v>366.4</v>
      </c>
      <c r="Q598" t="s">
        <v>69</v>
      </c>
      <c r="T598">
        <v>5</v>
      </c>
      <c r="U598" t="s">
        <v>2762</v>
      </c>
      <c r="W598">
        <v>40</v>
      </c>
      <c r="X598">
        <v>5</v>
      </c>
      <c r="Y598">
        <v>11</v>
      </c>
      <c r="Z598">
        <v>6</v>
      </c>
      <c r="AA598">
        <v>160</v>
      </c>
      <c r="AC598" t="s">
        <v>890</v>
      </c>
      <c r="AD598" t="s">
        <v>2763</v>
      </c>
      <c r="AE598" t="s">
        <v>1936</v>
      </c>
      <c r="AG598">
        <v>87</v>
      </c>
      <c r="AH598" t="s">
        <v>2764</v>
      </c>
      <c r="AI598" t="s">
        <v>2765</v>
      </c>
      <c r="AJ598" t="s">
        <v>146</v>
      </c>
      <c r="AL598" t="s">
        <v>76</v>
      </c>
      <c r="AM598">
        <f>SUM( 25/1 )</f>
        <v>25</v>
      </c>
    </row>
    <row r="599" spans="1:39" x14ac:dyDescent="0.25">
      <c r="A599">
        <v>45081118</v>
      </c>
      <c r="B599" t="s">
        <v>2609</v>
      </c>
      <c r="C599" s="4">
        <v>45081</v>
      </c>
      <c r="D599" s="5">
        <v>0.63888888888888884</v>
      </c>
      <c r="E599" t="s">
        <v>2751</v>
      </c>
      <c r="F599" t="s">
        <v>39</v>
      </c>
      <c r="H599" t="s">
        <v>40</v>
      </c>
      <c r="I599">
        <v>6000</v>
      </c>
      <c r="J599">
        <v>16</v>
      </c>
      <c r="K599" t="s">
        <v>2732</v>
      </c>
      <c r="L599">
        <v>5375</v>
      </c>
      <c r="M599" t="s">
        <v>2612</v>
      </c>
      <c r="N599">
        <v>95</v>
      </c>
      <c r="O599" t="s">
        <v>2752</v>
      </c>
      <c r="P599">
        <v>366.4</v>
      </c>
      <c r="Q599" t="s">
        <v>69</v>
      </c>
      <c r="T599">
        <v>16</v>
      </c>
      <c r="U599" t="s">
        <v>2804</v>
      </c>
      <c r="W599">
        <v>16</v>
      </c>
      <c r="X599">
        <v>8</v>
      </c>
      <c r="Y599">
        <v>10</v>
      </c>
      <c r="Z599">
        <v>13</v>
      </c>
      <c r="AA599">
        <v>153</v>
      </c>
      <c r="AD599" t="s">
        <v>2805</v>
      </c>
      <c r="AE599" t="s">
        <v>2178</v>
      </c>
      <c r="AG599">
        <v>80</v>
      </c>
      <c r="AH599" t="s">
        <v>2806</v>
      </c>
      <c r="AI599" t="s">
        <v>2807</v>
      </c>
      <c r="AJ599" t="s">
        <v>51</v>
      </c>
      <c r="AL599" t="s">
        <v>127</v>
      </c>
      <c r="AM599">
        <f>SUM( 16/1 )</f>
        <v>16</v>
      </c>
    </row>
    <row r="600" spans="1:39" x14ac:dyDescent="0.25">
      <c r="A600">
        <v>45081118</v>
      </c>
      <c r="B600" t="s">
        <v>2609</v>
      </c>
      <c r="C600" s="4">
        <v>45081</v>
      </c>
      <c r="D600" s="5">
        <v>0.63888888888888884</v>
      </c>
      <c r="E600" t="s">
        <v>2751</v>
      </c>
      <c r="F600" t="s">
        <v>39</v>
      </c>
      <c r="H600" t="s">
        <v>40</v>
      </c>
      <c r="I600">
        <v>6000</v>
      </c>
      <c r="J600">
        <v>16</v>
      </c>
      <c r="K600" t="s">
        <v>2732</v>
      </c>
      <c r="L600">
        <v>5375</v>
      </c>
      <c r="M600" t="s">
        <v>2612</v>
      </c>
      <c r="N600">
        <v>95</v>
      </c>
      <c r="O600" t="s">
        <v>2752</v>
      </c>
      <c r="P600">
        <v>366.4</v>
      </c>
      <c r="Q600" t="s">
        <v>69</v>
      </c>
      <c r="T600">
        <v>17</v>
      </c>
      <c r="U600" t="s">
        <v>2808</v>
      </c>
      <c r="W600">
        <v>22</v>
      </c>
      <c r="X600">
        <v>5</v>
      </c>
      <c r="Y600">
        <v>11</v>
      </c>
      <c r="Z600">
        <v>0</v>
      </c>
      <c r="AA600">
        <v>154</v>
      </c>
      <c r="AD600" t="s">
        <v>2625</v>
      </c>
      <c r="AE600" t="s">
        <v>2644</v>
      </c>
      <c r="AF600">
        <v>7</v>
      </c>
      <c r="AG600">
        <v>88</v>
      </c>
      <c r="AH600" t="s">
        <v>2809</v>
      </c>
      <c r="AI600" t="s">
        <v>2810</v>
      </c>
      <c r="AJ600" t="s">
        <v>51</v>
      </c>
      <c r="AL600" t="s">
        <v>1653</v>
      </c>
      <c r="AM600" t="s">
        <v>1654</v>
      </c>
    </row>
    <row r="601" spans="1:39" x14ac:dyDescent="0.25">
      <c r="A601">
        <v>45081119</v>
      </c>
      <c r="B601" t="s">
        <v>2609</v>
      </c>
      <c r="C601" s="4">
        <v>45081</v>
      </c>
      <c r="D601" s="5">
        <v>0.65972222222222221</v>
      </c>
      <c r="E601" t="s">
        <v>2811</v>
      </c>
      <c r="F601" t="s">
        <v>39</v>
      </c>
      <c r="H601" t="s">
        <v>40</v>
      </c>
      <c r="I601">
        <v>6000</v>
      </c>
      <c r="J601">
        <v>10</v>
      </c>
      <c r="K601" t="s">
        <v>1407</v>
      </c>
      <c r="L601">
        <v>3520</v>
      </c>
      <c r="M601" t="s">
        <v>2612</v>
      </c>
      <c r="N601">
        <v>102</v>
      </c>
      <c r="O601" t="s">
        <v>2812</v>
      </c>
      <c r="P601">
        <v>233.6</v>
      </c>
      <c r="Q601" t="s">
        <v>41</v>
      </c>
      <c r="S601">
        <v>0</v>
      </c>
      <c r="T601">
        <v>1</v>
      </c>
      <c r="U601" t="s">
        <v>1837</v>
      </c>
      <c r="W601">
        <v>9</v>
      </c>
      <c r="X601">
        <v>5</v>
      </c>
      <c r="Y601">
        <v>11</v>
      </c>
      <c r="Z601">
        <v>8</v>
      </c>
      <c r="AA601">
        <v>162</v>
      </c>
      <c r="AC601" t="s">
        <v>62</v>
      </c>
      <c r="AD601" t="s">
        <v>1838</v>
      </c>
      <c r="AE601" t="s">
        <v>2725</v>
      </c>
      <c r="AF601">
        <v>5</v>
      </c>
      <c r="AG601">
        <v>101</v>
      </c>
      <c r="AH601" t="s">
        <v>2813</v>
      </c>
      <c r="AI601" t="s">
        <v>2814</v>
      </c>
      <c r="AJ601" t="s">
        <v>3280</v>
      </c>
      <c r="AL601" t="s">
        <v>112</v>
      </c>
      <c r="AM601">
        <f>SUM( 14/1 )</f>
        <v>14</v>
      </c>
    </row>
    <row r="602" spans="1:39" x14ac:dyDescent="0.25">
      <c r="A602">
        <v>45081119</v>
      </c>
      <c r="B602" t="s">
        <v>2609</v>
      </c>
      <c r="C602" s="4">
        <v>45081</v>
      </c>
      <c r="D602" s="5">
        <v>0.65972222222222221</v>
      </c>
      <c r="E602" t="s">
        <v>2811</v>
      </c>
      <c r="F602" t="s">
        <v>39</v>
      </c>
      <c r="H602" t="s">
        <v>40</v>
      </c>
      <c r="I602">
        <v>6000</v>
      </c>
      <c r="J602">
        <v>10</v>
      </c>
      <c r="K602" t="s">
        <v>1407</v>
      </c>
      <c r="L602">
        <v>3520</v>
      </c>
      <c r="M602" t="s">
        <v>2612</v>
      </c>
      <c r="N602">
        <v>102</v>
      </c>
      <c r="O602" t="s">
        <v>2812</v>
      </c>
      <c r="P602">
        <v>233.6</v>
      </c>
      <c r="Q602" t="s">
        <v>60</v>
      </c>
      <c r="R602" t="s">
        <v>99</v>
      </c>
      <c r="S602">
        <v>4.25</v>
      </c>
      <c r="T602">
        <v>4</v>
      </c>
      <c r="U602" t="s">
        <v>2822</v>
      </c>
      <c r="W602">
        <v>4.5</v>
      </c>
      <c r="X602">
        <v>6</v>
      </c>
      <c r="Y602">
        <v>11</v>
      </c>
      <c r="Z602">
        <v>11</v>
      </c>
      <c r="AA602">
        <v>165</v>
      </c>
      <c r="AD602" t="s">
        <v>2093</v>
      </c>
      <c r="AE602" t="s">
        <v>2094</v>
      </c>
      <c r="AG602">
        <v>99</v>
      </c>
      <c r="AH602" t="s">
        <v>2823</v>
      </c>
      <c r="AI602" t="s">
        <v>2824</v>
      </c>
      <c r="AJ602" t="s">
        <v>146</v>
      </c>
      <c r="AL602" t="s">
        <v>106</v>
      </c>
      <c r="AM602">
        <f>SUM( 5/1 )</f>
        <v>5</v>
      </c>
    </row>
    <row r="603" spans="1:39" x14ac:dyDescent="0.25">
      <c r="A603">
        <v>45081119</v>
      </c>
      <c r="B603" t="s">
        <v>2609</v>
      </c>
      <c r="C603" s="4">
        <v>45081</v>
      </c>
      <c r="D603" s="5">
        <v>0.65972222222222221</v>
      </c>
      <c r="E603" t="s">
        <v>2811</v>
      </c>
      <c r="F603" t="s">
        <v>39</v>
      </c>
      <c r="H603" t="s">
        <v>40</v>
      </c>
      <c r="I603">
        <v>6000</v>
      </c>
      <c r="J603">
        <v>10</v>
      </c>
      <c r="K603" t="s">
        <v>1407</v>
      </c>
      <c r="L603">
        <v>3520</v>
      </c>
      <c r="M603" t="s">
        <v>2612</v>
      </c>
      <c r="N603">
        <v>102</v>
      </c>
      <c r="O603" t="s">
        <v>2812</v>
      </c>
      <c r="P603">
        <v>233.6</v>
      </c>
      <c r="Q603" t="s">
        <v>56</v>
      </c>
      <c r="R603" t="s">
        <v>60</v>
      </c>
      <c r="S603">
        <v>6.25</v>
      </c>
      <c r="T603">
        <v>12</v>
      </c>
      <c r="U603" t="s">
        <v>2842</v>
      </c>
      <c r="W603">
        <v>8</v>
      </c>
      <c r="X603">
        <v>9</v>
      </c>
      <c r="Y603">
        <v>10</v>
      </c>
      <c r="Z603">
        <v>5</v>
      </c>
      <c r="AA603">
        <v>145</v>
      </c>
      <c r="AD603" t="s">
        <v>1927</v>
      </c>
      <c r="AE603" t="s">
        <v>1899</v>
      </c>
      <c r="AF603">
        <v>5</v>
      </c>
      <c r="AG603">
        <v>84</v>
      </c>
      <c r="AH603" t="s">
        <v>2843</v>
      </c>
      <c r="AI603" t="s">
        <v>2844</v>
      </c>
      <c r="AJ603" t="s">
        <v>86</v>
      </c>
      <c r="AK603" t="s">
        <v>44</v>
      </c>
      <c r="AL603" t="s">
        <v>112</v>
      </c>
      <c r="AM603">
        <f>SUM( 14/1 )</f>
        <v>14</v>
      </c>
    </row>
    <row r="604" spans="1:39" x14ac:dyDescent="0.25">
      <c r="A604">
        <v>45081119</v>
      </c>
      <c r="B604" t="s">
        <v>2609</v>
      </c>
      <c r="C604" s="4">
        <v>45081</v>
      </c>
      <c r="D604" s="5">
        <v>0.65972222222222221</v>
      </c>
      <c r="E604" t="s">
        <v>2811</v>
      </c>
      <c r="F604" t="s">
        <v>39</v>
      </c>
      <c r="H604" t="s">
        <v>40</v>
      </c>
      <c r="I604">
        <v>6000</v>
      </c>
      <c r="J604">
        <v>10</v>
      </c>
      <c r="K604" t="s">
        <v>1407</v>
      </c>
      <c r="L604">
        <v>3520</v>
      </c>
      <c r="M604" t="s">
        <v>2612</v>
      </c>
      <c r="N604">
        <v>102</v>
      </c>
      <c r="O604" t="s">
        <v>2812</v>
      </c>
      <c r="P604">
        <v>233.6</v>
      </c>
      <c r="Q604" t="s">
        <v>50</v>
      </c>
      <c r="R604" t="s">
        <v>105</v>
      </c>
      <c r="S604">
        <v>14.75</v>
      </c>
      <c r="T604">
        <v>9</v>
      </c>
      <c r="U604" t="s">
        <v>2835</v>
      </c>
      <c r="W604">
        <v>16</v>
      </c>
      <c r="X604">
        <v>8</v>
      </c>
      <c r="Y604">
        <v>11</v>
      </c>
      <c r="Z604">
        <v>0</v>
      </c>
      <c r="AA604">
        <v>154</v>
      </c>
      <c r="AD604" t="s">
        <v>1870</v>
      </c>
      <c r="AE604" t="s">
        <v>1871</v>
      </c>
      <c r="AF604">
        <v>5</v>
      </c>
      <c r="AG604">
        <v>93</v>
      </c>
      <c r="AH604" t="s">
        <v>2836</v>
      </c>
      <c r="AI604" t="s">
        <v>2837</v>
      </c>
      <c r="AJ604" t="s">
        <v>86</v>
      </c>
      <c r="AL604" t="s">
        <v>127</v>
      </c>
      <c r="AM604">
        <f>SUM( 16/1 )</f>
        <v>16</v>
      </c>
    </row>
    <row r="605" spans="1:39" x14ac:dyDescent="0.25">
      <c r="A605">
        <v>45081119</v>
      </c>
      <c r="B605" t="s">
        <v>2609</v>
      </c>
      <c r="C605" s="4">
        <v>45081</v>
      </c>
      <c r="D605" s="5">
        <v>0.65972222222222221</v>
      </c>
      <c r="E605" t="s">
        <v>2811</v>
      </c>
      <c r="F605" t="s">
        <v>39</v>
      </c>
      <c r="H605" t="s">
        <v>40</v>
      </c>
      <c r="I605">
        <v>6000</v>
      </c>
      <c r="J605">
        <v>10</v>
      </c>
      <c r="K605" t="s">
        <v>1407</v>
      </c>
      <c r="L605">
        <v>3520</v>
      </c>
      <c r="M605" t="s">
        <v>2612</v>
      </c>
      <c r="N605">
        <v>102</v>
      </c>
      <c r="O605" t="s">
        <v>2812</v>
      </c>
      <c r="P605">
        <v>233.6</v>
      </c>
      <c r="Q605" t="s">
        <v>61</v>
      </c>
      <c r="R605" t="s">
        <v>1190</v>
      </c>
      <c r="S605">
        <v>21.25</v>
      </c>
      <c r="T605">
        <v>6</v>
      </c>
      <c r="U605" t="s">
        <v>2825</v>
      </c>
      <c r="W605">
        <v>3</v>
      </c>
      <c r="X605">
        <v>7</v>
      </c>
      <c r="Y605">
        <v>11</v>
      </c>
      <c r="Z605">
        <v>8</v>
      </c>
      <c r="AA605">
        <v>162</v>
      </c>
      <c r="AB605" t="s">
        <v>42</v>
      </c>
      <c r="AD605" t="s">
        <v>2826</v>
      </c>
      <c r="AE605" t="s">
        <v>1913</v>
      </c>
      <c r="AG605">
        <v>96</v>
      </c>
      <c r="AH605" t="s">
        <v>2827</v>
      </c>
      <c r="AI605" t="s">
        <v>2828</v>
      </c>
      <c r="AJ605" t="s">
        <v>136</v>
      </c>
      <c r="AL605" t="s">
        <v>112</v>
      </c>
      <c r="AM605">
        <f>SUM( 14/1 )</f>
        <v>14</v>
      </c>
    </row>
    <row r="606" spans="1:39" x14ac:dyDescent="0.25">
      <c r="A606">
        <v>45081119</v>
      </c>
      <c r="B606" t="s">
        <v>2609</v>
      </c>
      <c r="C606" s="4">
        <v>45081</v>
      </c>
      <c r="D606" s="5">
        <v>0.65972222222222221</v>
      </c>
      <c r="E606" t="s">
        <v>2811</v>
      </c>
      <c r="F606" t="s">
        <v>39</v>
      </c>
      <c r="H606" t="s">
        <v>40</v>
      </c>
      <c r="I606">
        <v>6000</v>
      </c>
      <c r="J606">
        <v>10</v>
      </c>
      <c r="K606" t="s">
        <v>1407</v>
      </c>
      <c r="L606">
        <v>3520</v>
      </c>
      <c r="M606" t="s">
        <v>2612</v>
      </c>
      <c r="N606">
        <v>102</v>
      </c>
      <c r="O606" t="s">
        <v>2812</v>
      </c>
      <c r="P606">
        <v>233.6</v>
      </c>
      <c r="Q606" t="s">
        <v>53</v>
      </c>
      <c r="R606" t="s">
        <v>103</v>
      </c>
      <c r="S606">
        <v>23.75</v>
      </c>
      <c r="T606">
        <v>3</v>
      </c>
      <c r="U606" t="s">
        <v>2818</v>
      </c>
      <c r="W606">
        <v>25</v>
      </c>
      <c r="X606">
        <v>7</v>
      </c>
      <c r="Y606">
        <v>11</v>
      </c>
      <c r="Z606">
        <v>11</v>
      </c>
      <c r="AA606">
        <v>165</v>
      </c>
      <c r="AC606" t="s">
        <v>62</v>
      </c>
      <c r="AD606" t="s">
        <v>2819</v>
      </c>
      <c r="AE606" t="s">
        <v>1936</v>
      </c>
      <c r="AG606">
        <v>99</v>
      </c>
      <c r="AH606" t="s">
        <v>2820</v>
      </c>
      <c r="AI606" t="s">
        <v>2821</v>
      </c>
      <c r="AJ606" t="s">
        <v>136</v>
      </c>
      <c r="AL606" t="s">
        <v>76</v>
      </c>
      <c r="AM606">
        <f>SUM( 25/1 )</f>
        <v>25</v>
      </c>
    </row>
    <row r="607" spans="1:39" x14ac:dyDescent="0.25">
      <c r="A607">
        <v>45081119</v>
      </c>
      <c r="B607" t="s">
        <v>2609</v>
      </c>
      <c r="C607" s="4">
        <v>45081</v>
      </c>
      <c r="D607" s="5">
        <v>0.65972222222222221</v>
      </c>
      <c r="E607" t="s">
        <v>2811</v>
      </c>
      <c r="F607" t="s">
        <v>39</v>
      </c>
      <c r="H607" t="s">
        <v>40</v>
      </c>
      <c r="I607">
        <v>6000</v>
      </c>
      <c r="J607">
        <v>10</v>
      </c>
      <c r="K607" t="s">
        <v>1407</v>
      </c>
      <c r="L607">
        <v>3520</v>
      </c>
      <c r="M607" t="s">
        <v>2612</v>
      </c>
      <c r="N607">
        <v>102</v>
      </c>
      <c r="O607" t="s">
        <v>2812</v>
      </c>
      <c r="P607">
        <v>233.6</v>
      </c>
      <c r="Q607" t="s">
        <v>46</v>
      </c>
      <c r="R607" t="s">
        <v>50</v>
      </c>
      <c r="S607">
        <v>27.75</v>
      </c>
      <c r="T607">
        <v>7</v>
      </c>
      <c r="U607" t="s">
        <v>2829</v>
      </c>
      <c r="W607">
        <v>8</v>
      </c>
      <c r="X607">
        <v>7</v>
      </c>
      <c r="Y607">
        <v>11</v>
      </c>
      <c r="Z607">
        <v>6</v>
      </c>
      <c r="AA607">
        <v>160</v>
      </c>
      <c r="AC607" t="s">
        <v>886</v>
      </c>
      <c r="AD607" t="s">
        <v>2791</v>
      </c>
      <c r="AE607" t="s">
        <v>2036</v>
      </c>
      <c r="AG607">
        <v>94</v>
      </c>
      <c r="AH607" t="s">
        <v>2830</v>
      </c>
      <c r="AI607" t="s">
        <v>2831</v>
      </c>
      <c r="AJ607" t="s">
        <v>146</v>
      </c>
      <c r="AL607" t="s">
        <v>74</v>
      </c>
      <c r="AM607">
        <f>SUM( 8/1 )</f>
        <v>8</v>
      </c>
    </row>
    <row r="608" spans="1:39" x14ac:dyDescent="0.25">
      <c r="A608">
        <v>45081119</v>
      </c>
      <c r="B608" t="s">
        <v>2609</v>
      </c>
      <c r="C608" s="4">
        <v>45081</v>
      </c>
      <c r="D608" s="5">
        <v>0.65972222222222221</v>
      </c>
      <c r="E608" t="s">
        <v>2811</v>
      </c>
      <c r="F608" t="s">
        <v>39</v>
      </c>
      <c r="H608" t="s">
        <v>40</v>
      </c>
      <c r="I608">
        <v>6000</v>
      </c>
      <c r="J608">
        <v>10</v>
      </c>
      <c r="K608" t="s">
        <v>1407</v>
      </c>
      <c r="L608">
        <v>3520</v>
      </c>
      <c r="M608" t="s">
        <v>2612</v>
      </c>
      <c r="N608">
        <v>102</v>
      </c>
      <c r="O608" t="s">
        <v>2812</v>
      </c>
      <c r="P608">
        <v>233.6</v>
      </c>
      <c r="Q608" t="s">
        <v>91</v>
      </c>
      <c r="R608" t="s">
        <v>51</v>
      </c>
      <c r="S608">
        <v>39.75</v>
      </c>
      <c r="T608">
        <v>2</v>
      </c>
      <c r="U608" t="s">
        <v>2815</v>
      </c>
      <c r="W608">
        <v>12</v>
      </c>
      <c r="X608">
        <v>5</v>
      </c>
      <c r="Y608">
        <v>11</v>
      </c>
      <c r="Z608">
        <v>5</v>
      </c>
      <c r="AA608">
        <v>159</v>
      </c>
      <c r="AD608" t="s">
        <v>1888</v>
      </c>
      <c r="AE608" t="s">
        <v>2174</v>
      </c>
      <c r="AF608">
        <v>7</v>
      </c>
      <c r="AG608">
        <v>100</v>
      </c>
      <c r="AH608" t="s">
        <v>2816</v>
      </c>
      <c r="AI608" t="s">
        <v>2817</v>
      </c>
      <c r="AJ608" t="s">
        <v>77</v>
      </c>
      <c r="AL608" t="s">
        <v>112</v>
      </c>
      <c r="AM608">
        <f>SUM( 14/1 )</f>
        <v>14</v>
      </c>
    </row>
    <row r="609" spans="1:39" x14ac:dyDescent="0.25">
      <c r="A609">
        <v>45081119</v>
      </c>
      <c r="B609" t="s">
        <v>2609</v>
      </c>
      <c r="C609" s="4">
        <v>45081</v>
      </c>
      <c r="D609" s="5">
        <v>0.65972222222222221</v>
      </c>
      <c r="E609" t="s">
        <v>2811</v>
      </c>
      <c r="F609" t="s">
        <v>39</v>
      </c>
      <c r="H609" t="s">
        <v>40</v>
      </c>
      <c r="I609">
        <v>6000</v>
      </c>
      <c r="J609">
        <v>10</v>
      </c>
      <c r="K609" t="s">
        <v>1407</v>
      </c>
      <c r="L609">
        <v>3520</v>
      </c>
      <c r="M609" t="s">
        <v>2612</v>
      </c>
      <c r="N609">
        <v>102</v>
      </c>
      <c r="O609" t="s">
        <v>2812</v>
      </c>
      <c r="P609">
        <v>233.6</v>
      </c>
      <c r="Q609" t="s">
        <v>69</v>
      </c>
      <c r="T609">
        <v>8</v>
      </c>
      <c r="U609" t="s">
        <v>2832</v>
      </c>
      <c r="W609">
        <v>3.5</v>
      </c>
      <c r="X609">
        <v>6</v>
      </c>
      <c r="Y609">
        <v>11</v>
      </c>
      <c r="Z609">
        <v>3</v>
      </c>
      <c r="AA609">
        <v>157</v>
      </c>
      <c r="AB609" t="s">
        <v>66</v>
      </c>
      <c r="AC609" t="s">
        <v>39</v>
      </c>
      <c r="AD609" t="s">
        <v>2774</v>
      </c>
      <c r="AE609" t="s">
        <v>2630</v>
      </c>
      <c r="AF609">
        <v>3</v>
      </c>
      <c r="AG609">
        <v>94</v>
      </c>
      <c r="AH609" t="s">
        <v>2833</v>
      </c>
      <c r="AI609" t="s">
        <v>2834</v>
      </c>
      <c r="AJ609" t="s">
        <v>51</v>
      </c>
      <c r="AK609" t="s">
        <v>44</v>
      </c>
      <c r="AL609" t="s">
        <v>107</v>
      </c>
      <c r="AM609">
        <f>SUM( 5/2 )</f>
        <v>2.5</v>
      </c>
    </row>
    <row r="610" spans="1:39" x14ac:dyDescent="0.25">
      <c r="A610">
        <v>45081119</v>
      </c>
      <c r="B610" t="s">
        <v>2609</v>
      </c>
      <c r="C610" s="4">
        <v>45081</v>
      </c>
      <c r="D610" s="5">
        <v>0.65972222222222221</v>
      </c>
      <c r="E610" t="s">
        <v>2811</v>
      </c>
      <c r="F610" t="s">
        <v>39</v>
      </c>
      <c r="H610" t="s">
        <v>40</v>
      </c>
      <c r="I610">
        <v>6000</v>
      </c>
      <c r="J610">
        <v>10</v>
      </c>
      <c r="K610" t="s">
        <v>1407</v>
      </c>
      <c r="L610">
        <v>3520</v>
      </c>
      <c r="M610" t="s">
        <v>2612</v>
      </c>
      <c r="N610">
        <v>102</v>
      </c>
      <c r="O610" t="s">
        <v>2812</v>
      </c>
      <c r="P610">
        <v>233.6</v>
      </c>
      <c r="Q610" t="s">
        <v>1399</v>
      </c>
      <c r="T610">
        <v>11</v>
      </c>
      <c r="U610" t="s">
        <v>2838</v>
      </c>
      <c r="W610">
        <v>14</v>
      </c>
      <c r="X610">
        <v>4</v>
      </c>
      <c r="Y610">
        <v>10</v>
      </c>
      <c r="Z610">
        <v>11</v>
      </c>
      <c r="AA610">
        <v>151</v>
      </c>
      <c r="AD610" t="s">
        <v>2839</v>
      </c>
      <c r="AE610" t="s">
        <v>1928</v>
      </c>
      <c r="AG610">
        <v>90</v>
      </c>
      <c r="AH610" t="s">
        <v>2840</v>
      </c>
      <c r="AI610" t="s">
        <v>2841</v>
      </c>
      <c r="AJ610" t="s">
        <v>146</v>
      </c>
      <c r="AL610" t="s">
        <v>49</v>
      </c>
      <c r="AM610">
        <f>SUM( 33/1 )</f>
        <v>33</v>
      </c>
    </row>
    <row r="611" spans="1:39" x14ac:dyDescent="0.25">
      <c r="A611">
        <v>45081120</v>
      </c>
      <c r="B611" t="s">
        <v>2609</v>
      </c>
      <c r="C611" s="4">
        <v>45081</v>
      </c>
      <c r="D611" s="5">
        <v>0.68055555555555558</v>
      </c>
      <c r="E611" t="s">
        <v>2845</v>
      </c>
      <c r="F611" t="s">
        <v>93</v>
      </c>
      <c r="H611" t="s">
        <v>40</v>
      </c>
      <c r="I611">
        <v>6600</v>
      </c>
      <c r="J611">
        <v>14</v>
      </c>
      <c r="K611" t="s">
        <v>2846</v>
      </c>
      <c r="L611">
        <v>4280</v>
      </c>
      <c r="M611" t="s">
        <v>2612</v>
      </c>
      <c r="O611" t="s">
        <v>2847</v>
      </c>
      <c r="P611">
        <v>308.10000000000002</v>
      </c>
      <c r="Q611" t="s">
        <v>41</v>
      </c>
      <c r="S611">
        <v>0</v>
      </c>
      <c r="T611">
        <v>11</v>
      </c>
      <c r="U611" t="s">
        <v>2882</v>
      </c>
      <c r="W611">
        <v>20</v>
      </c>
      <c r="X611">
        <v>5</v>
      </c>
      <c r="Y611">
        <v>11</v>
      </c>
      <c r="Z611">
        <v>12</v>
      </c>
      <c r="AA611">
        <v>166</v>
      </c>
      <c r="AC611" t="s">
        <v>62</v>
      </c>
      <c r="AD611" t="s">
        <v>1678</v>
      </c>
      <c r="AE611" t="s">
        <v>1854</v>
      </c>
      <c r="AH611" t="s">
        <v>2883</v>
      </c>
      <c r="AI611" t="s">
        <v>2884</v>
      </c>
      <c r="AJ611" t="s">
        <v>53</v>
      </c>
      <c r="AL611" t="s">
        <v>127</v>
      </c>
      <c r="AM611">
        <f>SUM( 16/1 )</f>
        <v>16</v>
      </c>
    </row>
    <row r="612" spans="1:39" x14ac:dyDescent="0.25">
      <c r="A612">
        <v>45081120</v>
      </c>
      <c r="B612" t="s">
        <v>2609</v>
      </c>
      <c r="C612" s="4">
        <v>45081</v>
      </c>
      <c r="D612" s="5">
        <v>0.68055555555555558</v>
      </c>
      <c r="E612" t="s">
        <v>2845</v>
      </c>
      <c r="F612" t="s">
        <v>93</v>
      </c>
      <c r="H612" t="s">
        <v>40</v>
      </c>
      <c r="I612">
        <v>6600</v>
      </c>
      <c r="J612">
        <v>14</v>
      </c>
      <c r="K612" t="s">
        <v>2846</v>
      </c>
      <c r="L612">
        <v>4280</v>
      </c>
      <c r="M612" t="s">
        <v>2612</v>
      </c>
      <c r="O612" t="s">
        <v>2847</v>
      </c>
      <c r="P612">
        <v>308.10000000000002</v>
      </c>
      <c r="Q612" t="s">
        <v>60</v>
      </c>
      <c r="R612" t="s">
        <v>140</v>
      </c>
      <c r="S612">
        <v>3.75</v>
      </c>
      <c r="T612">
        <v>2</v>
      </c>
      <c r="U612" t="s">
        <v>2852</v>
      </c>
      <c r="W612">
        <v>3.5</v>
      </c>
      <c r="X612">
        <v>6</v>
      </c>
      <c r="Y612">
        <v>11</v>
      </c>
      <c r="Z612">
        <v>12</v>
      </c>
      <c r="AA612">
        <v>166</v>
      </c>
      <c r="AB612" t="s">
        <v>42</v>
      </c>
      <c r="AD612" t="s">
        <v>223</v>
      </c>
      <c r="AE612" t="s">
        <v>1928</v>
      </c>
      <c r="AH612" t="s">
        <v>2853</v>
      </c>
      <c r="AI612" t="s">
        <v>2854</v>
      </c>
      <c r="AJ612" t="s">
        <v>156</v>
      </c>
      <c r="AL612" t="s">
        <v>64</v>
      </c>
      <c r="AM612">
        <f>SUM( 3/1 )</f>
        <v>3</v>
      </c>
    </row>
    <row r="613" spans="1:39" x14ac:dyDescent="0.25">
      <c r="A613">
        <v>45081120</v>
      </c>
      <c r="B613" t="s">
        <v>2609</v>
      </c>
      <c r="C613" s="4">
        <v>45081</v>
      </c>
      <c r="D613" s="5">
        <v>0.68055555555555558</v>
      </c>
      <c r="E613" t="s">
        <v>2845</v>
      </c>
      <c r="F613" t="s">
        <v>93</v>
      </c>
      <c r="H613" t="s">
        <v>40</v>
      </c>
      <c r="I613">
        <v>6600</v>
      </c>
      <c r="J613">
        <v>14</v>
      </c>
      <c r="K613" t="s">
        <v>2846</v>
      </c>
      <c r="L613">
        <v>4280</v>
      </c>
      <c r="M613" t="s">
        <v>2612</v>
      </c>
      <c r="O613" t="s">
        <v>2847</v>
      </c>
      <c r="P613">
        <v>308.10000000000002</v>
      </c>
      <c r="Q613" t="s">
        <v>56</v>
      </c>
      <c r="R613" t="s">
        <v>1190</v>
      </c>
      <c r="S613">
        <v>10.25</v>
      </c>
      <c r="T613">
        <v>4</v>
      </c>
      <c r="U613" t="s">
        <v>2858</v>
      </c>
      <c r="W613">
        <v>4</v>
      </c>
      <c r="X613">
        <v>6</v>
      </c>
      <c r="Y613">
        <v>11</v>
      </c>
      <c r="Z613">
        <v>12</v>
      </c>
      <c r="AA613">
        <v>166</v>
      </c>
      <c r="AB613" t="s">
        <v>66</v>
      </c>
      <c r="AD613" t="s">
        <v>1760</v>
      </c>
      <c r="AE613" t="s">
        <v>1904</v>
      </c>
      <c r="AH613" t="s">
        <v>2859</v>
      </c>
      <c r="AI613" t="s">
        <v>2860</v>
      </c>
      <c r="AJ613" t="s">
        <v>1208</v>
      </c>
      <c r="AK613" t="s">
        <v>122</v>
      </c>
      <c r="AL613" t="s">
        <v>74</v>
      </c>
      <c r="AM613">
        <f>SUM( 8/1 )</f>
        <v>8</v>
      </c>
    </row>
    <row r="614" spans="1:39" x14ac:dyDescent="0.25">
      <c r="A614">
        <v>45081120</v>
      </c>
      <c r="B614" t="s">
        <v>2609</v>
      </c>
      <c r="C614" s="4">
        <v>45081</v>
      </c>
      <c r="D614" s="5">
        <v>0.68055555555555558</v>
      </c>
      <c r="E614" t="s">
        <v>2845</v>
      </c>
      <c r="F614" t="s">
        <v>93</v>
      </c>
      <c r="H614" t="s">
        <v>40</v>
      </c>
      <c r="I614">
        <v>6600</v>
      </c>
      <c r="J614">
        <v>14</v>
      </c>
      <c r="K614" t="s">
        <v>2846</v>
      </c>
      <c r="L614">
        <v>4280</v>
      </c>
      <c r="M614" t="s">
        <v>2612</v>
      </c>
      <c r="O614" t="s">
        <v>2847</v>
      </c>
      <c r="P614">
        <v>308.10000000000002</v>
      </c>
      <c r="Q614" t="s">
        <v>50</v>
      </c>
      <c r="R614" t="s">
        <v>61</v>
      </c>
      <c r="S614">
        <v>15.25</v>
      </c>
      <c r="T614">
        <v>3</v>
      </c>
      <c r="U614" t="s">
        <v>2855</v>
      </c>
      <c r="W614">
        <v>20</v>
      </c>
      <c r="X614">
        <v>7</v>
      </c>
      <c r="Y614">
        <v>11</v>
      </c>
      <c r="Z614">
        <v>12</v>
      </c>
      <c r="AA614">
        <v>166</v>
      </c>
      <c r="AD614" t="s">
        <v>2618</v>
      </c>
      <c r="AE614" t="s">
        <v>1889</v>
      </c>
      <c r="AG614">
        <v>107</v>
      </c>
      <c r="AH614" t="s">
        <v>2856</v>
      </c>
      <c r="AI614" t="s">
        <v>2857</v>
      </c>
      <c r="AJ614" t="s">
        <v>80</v>
      </c>
      <c r="AL614" t="s">
        <v>130</v>
      </c>
      <c r="AM614">
        <f>SUM( 20/1 )</f>
        <v>20</v>
      </c>
    </row>
    <row r="615" spans="1:39" x14ac:dyDescent="0.25">
      <c r="A615">
        <v>45081120</v>
      </c>
      <c r="B615" t="s">
        <v>2609</v>
      </c>
      <c r="C615" s="4">
        <v>45081</v>
      </c>
      <c r="D615" s="5">
        <v>0.68055555555555558</v>
      </c>
      <c r="E615" t="s">
        <v>2845</v>
      </c>
      <c r="F615" t="s">
        <v>93</v>
      </c>
      <c r="H615" t="s">
        <v>40</v>
      </c>
      <c r="I615">
        <v>6600</v>
      </c>
      <c r="J615">
        <v>14</v>
      </c>
      <c r="K615" t="s">
        <v>2846</v>
      </c>
      <c r="L615">
        <v>4280</v>
      </c>
      <c r="M615" t="s">
        <v>2612</v>
      </c>
      <c r="O615" t="s">
        <v>2847</v>
      </c>
      <c r="P615">
        <v>308.10000000000002</v>
      </c>
      <c r="Q615" t="s">
        <v>61</v>
      </c>
      <c r="R615" t="s">
        <v>151</v>
      </c>
      <c r="S615">
        <v>19.75</v>
      </c>
      <c r="T615">
        <v>5</v>
      </c>
      <c r="U615" t="s">
        <v>2861</v>
      </c>
      <c r="W615">
        <v>5</v>
      </c>
      <c r="X615">
        <v>6</v>
      </c>
      <c r="Y615">
        <v>11</v>
      </c>
      <c r="Z615">
        <v>12</v>
      </c>
      <c r="AA615">
        <v>166</v>
      </c>
      <c r="AC615" t="s">
        <v>62</v>
      </c>
      <c r="AD615" t="s">
        <v>1714</v>
      </c>
      <c r="AE615" t="s">
        <v>2036</v>
      </c>
      <c r="AG615">
        <v>112</v>
      </c>
      <c r="AH615" t="s">
        <v>2862</v>
      </c>
      <c r="AI615" t="s">
        <v>2863</v>
      </c>
      <c r="AJ615" t="s">
        <v>1741</v>
      </c>
      <c r="AK615" t="s">
        <v>44</v>
      </c>
      <c r="AL615" t="s">
        <v>150</v>
      </c>
      <c r="AM615">
        <f>SUM( 9/2 )</f>
        <v>4.5</v>
      </c>
    </row>
    <row r="616" spans="1:39" x14ac:dyDescent="0.25">
      <c r="A616">
        <v>45081120</v>
      </c>
      <c r="B616" t="s">
        <v>2609</v>
      </c>
      <c r="C616" s="4">
        <v>45081</v>
      </c>
      <c r="D616" s="5">
        <v>0.68055555555555558</v>
      </c>
      <c r="E616" t="s">
        <v>2845</v>
      </c>
      <c r="F616" t="s">
        <v>93</v>
      </c>
      <c r="H616" t="s">
        <v>40</v>
      </c>
      <c r="I616">
        <v>6600</v>
      </c>
      <c r="J616">
        <v>14</v>
      </c>
      <c r="K616" t="s">
        <v>2846</v>
      </c>
      <c r="L616">
        <v>4280</v>
      </c>
      <c r="M616" t="s">
        <v>2612</v>
      </c>
      <c r="O616" t="s">
        <v>2847</v>
      </c>
      <c r="P616">
        <v>308.10000000000002</v>
      </c>
      <c r="Q616" t="s">
        <v>53</v>
      </c>
      <c r="R616" t="s">
        <v>1479</v>
      </c>
      <c r="S616">
        <v>29.25</v>
      </c>
      <c r="T616">
        <v>8</v>
      </c>
      <c r="U616" t="s">
        <v>2871</v>
      </c>
      <c r="W616">
        <v>16</v>
      </c>
      <c r="X616">
        <v>8</v>
      </c>
      <c r="Y616">
        <v>11</v>
      </c>
      <c r="Z616">
        <v>12</v>
      </c>
      <c r="AA616">
        <v>166</v>
      </c>
      <c r="AD616" t="s">
        <v>2064</v>
      </c>
      <c r="AE616" t="s">
        <v>1936</v>
      </c>
      <c r="AH616" t="s">
        <v>2872</v>
      </c>
      <c r="AI616" t="s">
        <v>2873</v>
      </c>
      <c r="AJ616" t="s">
        <v>77</v>
      </c>
      <c r="AK616" t="s">
        <v>44</v>
      </c>
      <c r="AL616" t="s">
        <v>90</v>
      </c>
      <c r="AM616">
        <f>SUM( 12/1 )</f>
        <v>12</v>
      </c>
    </row>
    <row r="617" spans="1:39" x14ac:dyDescent="0.25">
      <c r="A617">
        <v>45081120</v>
      </c>
      <c r="B617" t="s">
        <v>2609</v>
      </c>
      <c r="C617" s="4">
        <v>45081</v>
      </c>
      <c r="D617" s="5">
        <v>0.68055555555555558</v>
      </c>
      <c r="E617" t="s">
        <v>2845</v>
      </c>
      <c r="F617" t="s">
        <v>93</v>
      </c>
      <c r="H617" t="s">
        <v>40</v>
      </c>
      <c r="I617">
        <v>6600</v>
      </c>
      <c r="J617">
        <v>14</v>
      </c>
      <c r="K617" t="s">
        <v>2846</v>
      </c>
      <c r="L617">
        <v>4280</v>
      </c>
      <c r="M617" t="s">
        <v>2612</v>
      </c>
      <c r="O617" t="s">
        <v>2847</v>
      </c>
      <c r="P617">
        <v>308.10000000000002</v>
      </c>
      <c r="Q617" t="s">
        <v>46</v>
      </c>
      <c r="R617" t="s">
        <v>65</v>
      </c>
      <c r="S617">
        <v>45.25</v>
      </c>
      <c r="T617">
        <v>14</v>
      </c>
      <c r="U617" t="s">
        <v>2891</v>
      </c>
      <c r="W617">
        <v>12</v>
      </c>
      <c r="X617">
        <v>6</v>
      </c>
      <c r="Y617">
        <v>11</v>
      </c>
      <c r="Z617">
        <v>5</v>
      </c>
      <c r="AA617">
        <v>159</v>
      </c>
      <c r="AC617" t="s">
        <v>62</v>
      </c>
      <c r="AD617" t="s">
        <v>1760</v>
      </c>
      <c r="AE617" t="s">
        <v>1771</v>
      </c>
      <c r="AH617" t="s">
        <v>2892</v>
      </c>
      <c r="AI617" t="s">
        <v>2893</v>
      </c>
      <c r="AJ617" t="s">
        <v>2894</v>
      </c>
      <c r="AK617" t="s">
        <v>44</v>
      </c>
      <c r="AL617" t="s">
        <v>78</v>
      </c>
      <c r="AM617">
        <f>SUM( 10/1 )</f>
        <v>10</v>
      </c>
    </row>
    <row r="618" spans="1:39" x14ac:dyDescent="0.25">
      <c r="A618">
        <v>45081120</v>
      </c>
      <c r="B618" t="s">
        <v>2609</v>
      </c>
      <c r="C618" s="4">
        <v>45081</v>
      </c>
      <c r="D618" s="5">
        <v>0.68055555555555558</v>
      </c>
      <c r="E618" t="s">
        <v>2845</v>
      </c>
      <c r="F618" t="s">
        <v>93</v>
      </c>
      <c r="H618" t="s">
        <v>40</v>
      </c>
      <c r="I618">
        <v>6600</v>
      </c>
      <c r="J618">
        <v>14</v>
      </c>
      <c r="K618" t="s">
        <v>2846</v>
      </c>
      <c r="L618">
        <v>4280</v>
      </c>
      <c r="M618" t="s">
        <v>2612</v>
      </c>
      <c r="O618" t="s">
        <v>2847</v>
      </c>
      <c r="P618">
        <v>308.10000000000002</v>
      </c>
      <c r="Q618" t="s">
        <v>91</v>
      </c>
      <c r="R618" t="s">
        <v>1269</v>
      </c>
      <c r="S618">
        <v>52.75</v>
      </c>
      <c r="T618">
        <v>9</v>
      </c>
      <c r="U618" t="s">
        <v>2874</v>
      </c>
      <c r="W618">
        <v>8.5</v>
      </c>
      <c r="X618">
        <v>7</v>
      </c>
      <c r="Y618">
        <v>11</v>
      </c>
      <c r="Z618">
        <v>12</v>
      </c>
      <c r="AA618">
        <v>166</v>
      </c>
      <c r="AC618" t="s">
        <v>88</v>
      </c>
      <c r="AD618" t="s">
        <v>1659</v>
      </c>
      <c r="AE618" t="s">
        <v>2875</v>
      </c>
      <c r="AH618" t="s">
        <v>2876</v>
      </c>
      <c r="AI618" t="s">
        <v>2877</v>
      </c>
      <c r="AJ618" t="s">
        <v>2878</v>
      </c>
      <c r="AK618" t="s">
        <v>44</v>
      </c>
      <c r="AL618" t="s">
        <v>106</v>
      </c>
      <c r="AM618">
        <f>SUM( 5/1 )</f>
        <v>5</v>
      </c>
    </row>
    <row r="619" spans="1:39" x14ac:dyDescent="0.25">
      <c r="A619">
        <v>45081120</v>
      </c>
      <c r="B619" t="s">
        <v>2609</v>
      </c>
      <c r="C619" s="4">
        <v>45081</v>
      </c>
      <c r="D619" s="5">
        <v>0.68055555555555558</v>
      </c>
      <c r="E619" t="s">
        <v>2845</v>
      </c>
      <c r="F619" t="s">
        <v>93</v>
      </c>
      <c r="H619" t="s">
        <v>40</v>
      </c>
      <c r="I619">
        <v>6600</v>
      </c>
      <c r="J619">
        <v>14</v>
      </c>
      <c r="K619" t="s">
        <v>2846</v>
      </c>
      <c r="L619">
        <v>4280</v>
      </c>
      <c r="M619" t="s">
        <v>2612</v>
      </c>
      <c r="O619" t="s">
        <v>2847</v>
      </c>
      <c r="P619">
        <v>308.10000000000002</v>
      </c>
      <c r="Q619" t="s">
        <v>86</v>
      </c>
      <c r="R619" t="s">
        <v>102</v>
      </c>
      <c r="S619">
        <v>74.75</v>
      </c>
      <c r="T619">
        <v>13</v>
      </c>
      <c r="U619" t="s">
        <v>2888</v>
      </c>
      <c r="W619">
        <v>33</v>
      </c>
      <c r="X619">
        <v>8</v>
      </c>
      <c r="Y619">
        <v>11</v>
      </c>
      <c r="Z619">
        <v>12</v>
      </c>
      <c r="AA619">
        <v>166</v>
      </c>
      <c r="AC619" t="s">
        <v>62</v>
      </c>
      <c r="AD619" t="s">
        <v>2819</v>
      </c>
      <c r="AE619" t="s">
        <v>1913</v>
      </c>
      <c r="AH619" t="s">
        <v>2889</v>
      </c>
      <c r="AI619" t="s">
        <v>2890</v>
      </c>
      <c r="AJ619" t="s">
        <v>1741</v>
      </c>
      <c r="AL619" t="s">
        <v>76</v>
      </c>
      <c r="AM619">
        <f>SUM( 25/1 )</f>
        <v>25</v>
      </c>
    </row>
    <row r="620" spans="1:39" x14ac:dyDescent="0.25">
      <c r="A620">
        <v>45081120</v>
      </c>
      <c r="B620" t="s">
        <v>2609</v>
      </c>
      <c r="C620" s="4">
        <v>45081</v>
      </c>
      <c r="D620" s="5">
        <v>0.68055555555555558</v>
      </c>
      <c r="E620" t="s">
        <v>2845</v>
      </c>
      <c r="F620" t="s">
        <v>93</v>
      </c>
      <c r="H620" t="s">
        <v>40</v>
      </c>
      <c r="I620">
        <v>6600</v>
      </c>
      <c r="J620">
        <v>14</v>
      </c>
      <c r="K620" t="s">
        <v>2846</v>
      </c>
      <c r="L620">
        <v>4280</v>
      </c>
      <c r="M620" t="s">
        <v>2612</v>
      </c>
      <c r="O620" t="s">
        <v>2847</v>
      </c>
      <c r="P620">
        <v>308.10000000000002</v>
      </c>
      <c r="Q620" t="s">
        <v>123</v>
      </c>
      <c r="T620">
        <v>12</v>
      </c>
      <c r="U620" t="s">
        <v>2885</v>
      </c>
      <c r="W620">
        <v>12</v>
      </c>
      <c r="X620">
        <v>5</v>
      </c>
      <c r="Y620">
        <v>11</v>
      </c>
      <c r="Z620">
        <v>7</v>
      </c>
      <c r="AA620">
        <v>161</v>
      </c>
      <c r="AD620" t="s">
        <v>1870</v>
      </c>
      <c r="AE620" t="s">
        <v>1871</v>
      </c>
      <c r="AF620">
        <v>5</v>
      </c>
      <c r="AH620" t="s">
        <v>2886</v>
      </c>
      <c r="AI620" t="s">
        <v>2887</v>
      </c>
      <c r="AJ620" t="s">
        <v>47</v>
      </c>
      <c r="AK620" t="s">
        <v>84</v>
      </c>
      <c r="AL620" t="s">
        <v>90</v>
      </c>
      <c r="AM620">
        <f>SUM( 12/1 )</f>
        <v>12</v>
      </c>
    </row>
    <row r="621" spans="1:39" x14ac:dyDescent="0.25">
      <c r="A621">
        <v>45081120</v>
      </c>
      <c r="B621" t="s">
        <v>2609</v>
      </c>
      <c r="C621" s="4">
        <v>45081</v>
      </c>
      <c r="D621" s="5">
        <v>0.68055555555555558</v>
      </c>
      <c r="E621" t="s">
        <v>2845</v>
      </c>
      <c r="F621" t="s">
        <v>93</v>
      </c>
      <c r="H621" t="s">
        <v>40</v>
      </c>
      <c r="I621">
        <v>6600</v>
      </c>
      <c r="J621">
        <v>14</v>
      </c>
      <c r="K621" t="s">
        <v>2846</v>
      </c>
      <c r="L621">
        <v>4280</v>
      </c>
      <c r="M621" t="s">
        <v>2612</v>
      </c>
      <c r="O621" t="s">
        <v>2847</v>
      </c>
      <c r="P621">
        <v>308.10000000000002</v>
      </c>
      <c r="Q621" t="s">
        <v>69</v>
      </c>
      <c r="T621">
        <v>7</v>
      </c>
      <c r="U621" t="s">
        <v>2867</v>
      </c>
      <c r="W621">
        <v>6.5</v>
      </c>
      <c r="X621">
        <v>6</v>
      </c>
      <c r="Y621">
        <v>11</v>
      </c>
      <c r="Z621">
        <v>12</v>
      </c>
      <c r="AA621">
        <v>166</v>
      </c>
      <c r="AD621" t="s">
        <v>2693</v>
      </c>
      <c r="AE621" t="s">
        <v>2868</v>
      </c>
      <c r="AH621" t="s">
        <v>2869</v>
      </c>
      <c r="AI621" t="s">
        <v>2870</v>
      </c>
      <c r="AJ621" t="s">
        <v>136</v>
      </c>
      <c r="AK621" t="s">
        <v>143</v>
      </c>
      <c r="AL621" t="s">
        <v>78</v>
      </c>
      <c r="AM621">
        <f>SUM( 10/1 )</f>
        <v>10</v>
      </c>
    </row>
    <row r="622" spans="1:39" x14ac:dyDescent="0.25">
      <c r="A622">
        <v>45081120</v>
      </c>
      <c r="B622" t="s">
        <v>2609</v>
      </c>
      <c r="C622" s="4">
        <v>45081</v>
      </c>
      <c r="D622" s="5">
        <v>0.68055555555555558</v>
      </c>
      <c r="E622" t="s">
        <v>2845</v>
      </c>
      <c r="F622" t="s">
        <v>93</v>
      </c>
      <c r="H622" t="s">
        <v>40</v>
      </c>
      <c r="I622">
        <v>6600</v>
      </c>
      <c r="J622">
        <v>14</v>
      </c>
      <c r="K622" t="s">
        <v>2846</v>
      </c>
      <c r="L622">
        <v>4280</v>
      </c>
      <c r="M622" t="s">
        <v>2612</v>
      </c>
      <c r="O622" t="s">
        <v>2847</v>
      </c>
      <c r="P622">
        <v>308.10000000000002</v>
      </c>
      <c r="Q622" t="s">
        <v>69</v>
      </c>
      <c r="T622">
        <v>10</v>
      </c>
      <c r="U622" t="s">
        <v>2879</v>
      </c>
      <c r="W622">
        <v>33</v>
      </c>
      <c r="X622">
        <v>5</v>
      </c>
      <c r="Y622">
        <v>11</v>
      </c>
      <c r="Z622">
        <v>12</v>
      </c>
      <c r="AA622">
        <v>166</v>
      </c>
      <c r="AC622" t="s">
        <v>88</v>
      </c>
      <c r="AD622" t="s">
        <v>1875</v>
      </c>
      <c r="AE622" t="s">
        <v>2094</v>
      </c>
      <c r="AH622" t="s">
        <v>2880</v>
      </c>
      <c r="AI622" t="s">
        <v>2881</v>
      </c>
      <c r="AJ622" t="s">
        <v>65</v>
      </c>
      <c r="AL622" t="s">
        <v>78</v>
      </c>
      <c r="AM622">
        <f>SUM( 10/1 )</f>
        <v>10</v>
      </c>
    </row>
    <row r="623" spans="1:39" x14ac:dyDescent="0.25">
      <c r="A623">
        <v>45081120</v>
      </c>
      <c r="B623" t="s">
        <v>2609</v>
      </c>
      <c r="C623" s="4">
        <v>45081</v>
      </c>
      <c r="D623" s="5">
        <v>0.68055555555555558</v>
      </c>
      <c r="E623" t="s">
        <v>2845</v>
      </c>
      <c r="F623" t="s">
        <v>93</v>
      </c>
      <c r="H623" t="s">
        <v>40</v>
      </c>
      <c r="I623">
        <v>6600</v>
      </c>
      <c r="J623">
        <v>14</v>
      </c>
      <c r="K623" t="s">
        <v>2846</v>
      </c>
      <c r="L623">
        <v>4280</v>
      </c>
      <c r="M623" t="s">
        <v>2612</v>
      </c>
      <c r="O623" t="s">
        <v>2847</v>
      </c>
      <c r="P623">
        <v>308.10000000000002</v>
      </c>
      <c r="Q623" t="s">
        <v>1399</v>
      </c>
      <c r="T623">
        <v>1</v>
      </c>
      <c r="U623" t="s">
        <v>2848</v>
      </c>
      <c r="W623">
        <v>33</v>
      </c>
      <c r="X623">
        <v>7</v>
      </c>
      <c r="Y623">
        <v>11</v>
      </c>
      <c r="Z623">
        <v>5</v>
      </c>
      <c r="AA623">
        <v>159</v>
      </c>
      <c r="AD623" t="s">
        <v>2849</v>
      </c>
      <c r="AE623" t="s">
        <v>2140</v>
      </c>
      <c r="AF623">
        <v>7</v>
      </c>
      <c r="AH623" t="s">
        <v>2850</v>
      </c>
      <c r="AI623" t="s">
        <v>2851</v>
      </c>
      <c r="AJ623" t="s">
        <v>146</v>
      </c>
      <c r="AK623" t="s">
        <v>122</v>
      </c>
      <c r="AL623" t="s">
        <v>76</v>
      </c>
      <c r="AM623">
        <f>SUM( 25/1 )</f>
        <v>25</v>
      </c>
    </row>
    <row r="624" spans="1:39" x14ac:dyDescent="0.25">
      <c r="A624">
        <v>45081120</v>
      </c>
      <c r="B624" t="s">
        <v>2609</v>
      </c>
      <c r="C624" s="4">
        <v>45081</v>
      </c>
      <c r="D624" s="5">
        <v>0.68055555555555558</v>
      </c>
      <c r="E624" t="s">
        <v>2845</v>
      </c>
      <c r="F624" t="s">
        <v>93</v>
      </c>
      <c r="H624" t="s">
        <v>40</v>
      </c>
      <c r="I624">
        <v>6600</v>
      </c>
      <c r="J624">
        <v>14</v>
      </c>
      <c r="K624" t="s">
        <v>2846</v>
      </c>
      <c r="L624">
        <v>4280</v>
      </c>
      <c r="M624" t="s">
        <v>2612</v>
      </c>
      <c r="O624" t="s">
        <v>2847</v>
      </c>
      <c r="P624">
        <v>308.10000000000002</v>
      </c>
      <c r="Q624" t="s">
        <v>1399</v>
      </c>
      <c r="T624">
        <v>6</v>
      </c>
      <c r="U624" t="s">
        <v>2864</v>
      </c>
      <c r="W624">
        <v>20</v>
      </c>
      <c r="X624">
        <v>7</v>
      </c>
      <c r="Y624">
        <v>11</v>
      </c>
      <c r="Z624">
        <v>7</v>
      </c>
      <c r="AA624">
        <v>161</v>
      </c>
      <c r="AC624" t="s">
        <v>839</v>
      </c>
      <c r="AD624" t="s">
        <v>1670</v>
      </c>
      <c r="AE624" t="s">
        <v>2136</v>
      </c>
      <c r="AF624">
        <v>5</v>
      </c>
      <c r="AH624" t="s">
        <v>2865</v>
      </c>
      <c r="AI624" t="s">
        <v>2866</v>
      </c>
      <c r="AJ624" t="s">
        <v>125</v>
      </c>
      <c r="AK624" t="s">
        <v>44</v>
      </c>
      <c r="AL624" t="s">
        <v>112</v>
      </c>
      <c r="AM624">
        <f>SUM( 14/1 )</f>
        <v>14</v>
      </c>
    </row>
    <row r="625" spans="1:39" x14ac:dyDescent="0.25">
      <c r="A625">
        <v>45081121</v>
      </c>
      <c r="B625" t="s">
        <v>2609</v>
      </c>
      <c r="C625" s="4">
        <v>45081</v>
      </c>
      <c r="D625" s="5">
        <v>0.70138888888888884</v>
      </c>
      <c r="E625" t="s">
        <v>2895</v>
      </c>
      <c r="F625" t="s">
        <v>93</v>
      </c>
      <c r="H625" t="s">
        <v>40</v>
      </c>
      <c r="I625">
        <v>11999</v>
      </c>
      <c r="J625">
        <v>10</v>
      </c>
      <c r="K625" t="s">
        <v>2846</v>
      </c>
      <c r="L625">
        <v>4280</v>
      </c>
      <c r="M625" t="s">
        <v>2612</v>
      </c>
      <c r="N625">
        <v>123</v>
      </c>
      <c r="O625" t="s">
        <v>2896</v>
      </c>
      <c r="P625">
        <v>310.5</v>
      </c>
      <c r="Q625" t="s">
        <v>41</v>
      </c>
      <c r="S625">
        <v>0</v>
      </c>
      <c r="T625">
        <v>10</v>
      </c>
      <c r="U625" t="s">
        <v>2928</v>
      </c>
      <c r="W625">
        <v>8</v>
      </c>
      <c r="X625">
        <v>6</v>
      </c>
      <c r="Y625">
        <v>10</v>
      </c>
      <c r="Z625">
        <v>0</v>
      </c>
      <c r="AA625">
        <v>140</v>
      </c>
      <c r="AD625" t="s">
        <v>1888</v>
      </c>
      <c r="AE625" t="s">
        <v>1928</v>
      </c>
      <c r="AG625">
        <v>94</v>
      </c>
      <c r="AH625" t="s">
        <v>2929</v>
      </c>
      <c r="AI625" t="s">
        <v>2930</v>
      </c>
      <c r="AJ625" t="s">
        <v>2931</v>
      </c>
      <c r="AL625" t="s">
        <v>130</v>
      </c>
      <c r="AM625">
        <f>SUM( 20/1 )</f>
        <v>20</v>
      </c>
    </row>
    <row r="626" spans="1:39" x14ac:dyDescent="0.25">
      <c r="A626">
        <v>45081121</v>
      </c>
      <c r="B626" t="s">
        <v>2609</v>
      </c>
      <c r="C626" s="4">
        <v>45081</v>
      </c>
      <c r="D626" s="5">
        <v>0.70138888888888884</v>
      </c>
      <c r="E626" t="s">
        <v>2895</v>
      </c>
      <c r="F626" t="s">
        <v>93</v>
      </c>
      <c r="H626" t="s">
        <v>40</v>
      </c>
      <c r="I626">
        <v>11999</v>
      </c>
      <c r="J626">
        <v>10</v>
      </c>
      <c r="K626" t="s">
        <v>2846</v>
      </c>
      <c r="L626">
        <v>4280</v>
      </c>
      <c r="M626" t="s">
        <v>2612</v>
      </c>
      <c r="N626">
        <v>123</v>
      </c>
      <c r="O626" t="s">
        <v>2896</v>
      </c>
      <c r="P626">
        <v>310.5</v>
      </c>
      <c r="Q626" t="s">
        <v>60</v>
      </c>
      <c r="R626" t="s">
        <v>46</v>
      </c>
      <c r="S626">
        <v>7</v>
      </c>
      <c r="T626">
        <v>4</v>
      </c>
      <c r="U626" t="s">
        <v>2909</v>
      </c>
      <c r="W626">
        <v>5</v>
      </c>
      <c r="X626">
        <v>7</v>
      </c>
      <c r="Y626">
        <v>11</v>
      </c>
      <c r="Z626">
        <v>4</v>
      </c>
      <c r="AA626">
        <v>158</v>
      </c>
      <c r="AB626" t="s">
        <v>66</v>
      </c>
      <c r="AC626" t="s">
        <v>88</v>
      </c>
      <c r="AD626" t="s">
        <v>1714</v>
      </c>
      <c r="AE626" t="s">
        <v>2036</v>
      </c>
      <c r="AG626">
        <v>112</v>
      </c>
      <c r="AH626" t="s">
        <v>2910</v>
      </c>
      <c r="AI626" t="s">
        <v>2911</v>
      </c>
      <c r="AJ626" t="s">
        <v>80</v>
      </c>
      <c r="AK626" t="s">
        <v>44</v>
      </c>
      <c r="AL626" t="s">
        <v>106</v>
      </c>
      <c r="AM626">
        <f>SUM( 5/1 )</f>
        <v>5</v>
      </c>
    </row>
    <row r="627" spans="1:39" x14ac:dyDescent="0.25">
      <c r="A627">
        <v>45081121</v>
      </c>
      <c r="B627" t="s">
        <v>2609</v>
      </c>
      <c r="C627" s="4">
        <v>45081</v>
      </c>
      <c r="D627" s="5">
        <v>0.70138888888888884</v>
      </c>
      <c r="E627" t="s">
        <v>2895</v>
      </c>
      <c r="F627" t="s">
        <v>93</v>
      </c>
      <c r="H627" t="s">
        <v>40</v>
      </c>
      <c r="I627">
        <v>11999</v>
      </c>
      <c r="J627">
        <v>10</v>
      </c>
      <c r="K627" t="s">
        <v>2846</v>
      </c>
      <c r="L627">
        <v>4280</v>
      </c>
      <c r="M627" t="s">
        <v>2612</v>
      </c>
      <c r="N627">
        <v>123</v>
      </c>
      <c r="O627" t="s">
        <v>2896</v>
      </c>
      <c r="P627">
        <v>310.5</v>
      </c>
      <c r="Q627" t="s">
        <v>56</v>
      </c>
      <c r="R627" t="s">
        <v>53</v>
      </c>
      <c r="S627">
        <v>13</v>
      </c>
      <c r="T627">
        <v>8</v>
      </c>
      <c r="U627" t="s">
        <v>2922</v>
      </c>
      <c r="W627">
        <v>7.5</v>
      </c>
      <c r="X627">
        <v>8</v>
      </c>
      <c r="Y627">
        <v>10</v>
      </c>
      <c r="Z627">
        <v>13</v>
      </c>
      <c r="AA627">
        <v>153</v>
      </c>
      <c r="AD627" t="s">
        <v>2705</v>
      </c>
      <c r="AE627" t="s">
        <v>1968</v>
      </c>
      <c r="AG627">
        <v>107</v>
      </c>
      <c r="AH627" t="s">
        <v>2923</v>
      </c>
      <c r="AI627" t="s">
        <v>2924</v>
      </c>
      <c r="AJ627" t="s">
        <v>80</v>
      </c>
      <c r="AL627" t="s">
        <v>1158</v>
      </c>
      <c r="AM627">
        <f>SUM( 13/2 )</f>
        <v>6.5</v>
      </c>
    </row>
    <row r="628" spans="1:39" x14ac:dyDescent="0.25">
      <c r="A628">
        <v>45081121</v>
      </c>
      <c r="B628" t="s">
        <v>2609</v>
      </c>
      <c r="C628" s="4">
        <v>45081</v>
      </c>
      <c r="D628" s="5">
        <v>0.70138888888888884</v>
      </c>
      <c r="E628" t="s">
        <v>2895</v>
      </c>
      <c r="F628" t="s">
        <v>93</v>
      </c>
      <c r="H628" t="s">
        <v>40</v>
      </c>
      <c r="I628">
        <v>11999</v>
      </c>
      <c r="J628">
        <v>10</v>
      </c>
      <c r="K628" t="s">
        <v>2846</v>
      </c>
      <c r="L628">
        <v>4280</v>
      </c>
      <c r="M628" t="s">
        <v>2612</v>
      </c>
      <c r="N628">
        <v>123</v>
      </c>
      <c r="O628" t="s">
        <v>2896</v>
      </c>
      <c r="P628">
        <v>310.5</v>
      </c>
      <c r="Q628" t="s">
        <v>50</v>
      </c>
      <c r="R628" t="s">
        <v>54</v>
      </c>
      <c r="S628">
        <v>14.75</v>
      </c>
      <c r="T628">
        <v>9</v>
      </c>
      <c r="U628" t="s">
        <v>2925</v>
      </c>
      <c r="W628">
        <v>3.5</v>
      </c>
      <c r="X628">
        <v>8</v>
      </c>
      <c r="Y628">
        <v>10</v>
      </c>
      <c r="Z628">
        <v>6</v>
      </c>
      <c r="AA628">
        <v>146</v>
      </c>
      <c r="AB628" t="s">
        <v>42</v>
      </c>
      <c r="AC628" t="s">
        <v>62</v>
      </c>
      <c r="AD628" t="s">
        <v>1781</v>
      </c>
      <c r="AE628" t="s">
        <v>1904</v>
      </c>
      <c r="AG628">
        <v>100</v>
      </c>
      <c r="AH628" t="s">
        <v>2926</v>
      </c>
      <c r="AI628" t="s">
        <v>2927</v>
      </c>
      <c r="AJ628" t="s">
        <v>1208</v>
      </c>
      <c r="AK628" t="s">
        <v>44</v>
      </c>
      <c r="AL628" t="s">
        <v>90</v>
      </c>
      <c r="AM628">
        <f>SUM( 12/1 )</f>
        <v>12</v>
      </c>
    </row>
    <row r="629" spans="1:39" x14ac:dyDescent="0.25">
      <c r="A629">
        <v>45081121</v>
      </c>
      <c r="B629" t="s">
        <v>2609</v>
      </c>
      <c r="C629" s="4">
        <v>45081</v>
      </c>
      <c r="D629" s="5">
        <v>0.70138888888888884</v>
      </c>
      <c r="E629" t="s">
        <v>2895</v>
      </c>
      <c r="F629" t="s">
        <v>93</v>
      </c>
      <c r="H629" t="s">
        <v>40</v>
      </c>
      <c r="I629">
        <v>11999</v>
      </c>
      <c r="J629">
        <v>10</v>
      </c>
      <c r="K629" t="s">
        <v>2846</v>
      </c>
      <c r="L629">
        <v>4280</v>
      </c>
      <c r="M629" t="s">
        <v>2612</v>
      </c>
      <c r="N629">
        <v>123</v>
      </c>
      <c r="O629" t="s">
        <v>2896</v>
      </c>
      <c r="P629">
        <v>310.5</v>
      </c>
      <c r="Q629" t="s">
        <v>61</v>
      </c>
      <c r="R629" t="s">
        <v>1124</v>
      </c>
      <c r="S629">
        <v>18.25</v>
      </c>
      <c r="T629">
        <v>2</v>
      </c>
      <c r="U629" t="s">
        <v>2901</v>
      </c>
      <c r="W629">
        <v>6</v>
      </c>
      <c r="X629">
        <v>9</v>
      </c>
      <c r="Y629">
        <v>11</v>
      </c>
      <c r="Z629">
        <v>13</v>
      </c>
      <c r="AA629">
        <v>167</v>
      </c>
      <c r="AD629" t="s">
        <v>2849</v>
      </c>
      <c r="AE629" t="s">
        <v>1854</v>
      </c>
      <c r="AG629">
        <v>121</v>
      </c>
      <c r="AH629" t="s">
        <v>2902</v>
      </c>
      <c r="AI629" t="s">
        <v>2903</v>
      </c>
      <c r="AJ629" t="s">
        <v>136</v>
      </c>
      <c r="AK629" t="s">
        <v>111</v>
      </c>
      <c r="AL629" t="s">
        <v>78</v>
      </c>
      <c r="AM629">
        <f>SUM( 10/1 )</f>
        <v>10</v>
      </c>
    </row>
    <row r="630" spans="1:39" x14ac:dyDescent="0.25">
      <c r="A630">
        <v>45081121</v>
      </c>
      <c r="B630" t="s">
        <v>2609</v>
      </c>
      <c r="C630" s="4">
        <v>45081</v>
      </c>
      <c r="D630" s="5">
        <v>0.70138888888888884</v>
      </c>
      <c r="E630" t="s">
        <v>2895</v>
      </c>
      <c r="F630" t="s">
        <v>93</v>
      </c>
      <c r="H630" t="s">
        <v>40</v>
      </c>
      <c r="I630">
        <v>11999</v>
      </c>
      <c r="J630">
        <v>10</v>
      </c>
      <c r="K630" t="s">
        <v>2846</v>
      </c>
      <c r="L630">
        <v>4280</v>
      </c>
      <c r="M630" t="s">
        <v>2612</v>
      </c>
      <c r="N630">
        <v>123</v>
      </c>
      <c r="O630" t="s">
        <v>2896</v>
      </c>
      <c r="P630">
        <v>310.5</v>
      </c>
      <c r="Q630" t="s">
        <v>53</v>
      </c>
      <c r="R630" t="s">
        <v>99</v>
      </c>
      <c r="S630">
        <v>22.5</v>
      </c>
      <c r="T630">
        <v>3</v>
      </c>
      <c r="U630" t="s">
        <v>2904</v>
      </c>
      <c r="W630">
        <v>8.5</v>
      </c>
      <c r="X630">
        <v>9</v>
      </c>
      <c r="Y630">
        <v>11</v>
      </c>
      <c r="Z630">
        <v>10</v>
      </c>
      <c r="AA630">
        <v>164</v>
      </c>
      <c r="AD630" t="s">
        <v>2905</v>
      </c>
      <c r="AE630" t="s">
        <v>2190</v>
      </c>
      <c r="AG630">
        <v>118</v>
      </c>
      <c r="AH630" t="s">
        <v>2906</v>
      </c>
      <c r="AI630" t="s">
        <v>2907</v>
      </c>
      <c r="AJ630" t="s">
        <v>2908</v>
      </c>
      <c r="AK630" t="s">
        <v>84</v>
      </c>
      <c r="AL630" t="s">
        <v>119</v>
      </c>
      <c r="AM630">
        <f>SUM( 4/1 )</f>
        <v>4</v>
      </c>
    </row>
    <row r="631" spans="1:39" x14ac:dyDescent="0.25">
      <c r="A631">
        <v>45081121</v>
      </c>
      <c r="B631" t="s">
        <v>2609</v>
      </c>
      <c r="C631" s="4">
        <v>45081</v>
      </c>
      <c r="D631" s="5">
        <v>0.70138888888888884</v>
      </c>
      <c r="E631" t="s">
        <v>2895</v>
      </c>
      <c r="F631" t="s">
        <v>93</v>
      </c>
      <c r="H631" t="s">
        <v>40</v>
      </c>
      <c r="I631">
        <v>11999</v>
      </c>
      <c r="J631">
        <v>10</v>
      </c>
      <c r="K631" t="s">
        <v>2846</v>
      </c>
      <c r="L631">
        <v>4280</v>
      </c>
      <c r="M631" t="s">
        <v>2612</v>
      </c>
      <c r="N631">
        <v>123</v>
      </c>
      <c r="O631" t="s">
        <v>2896</v>
      </c>
      <c r="P631">
        <v>310.5</v>
      </c>
      <c r="Q631" t="s">
        <v>46</v>
      </c>
      <c r="R631" t="s">
        <v>46</v>
      </c>
      <c r="S631">
        <v>29.5</v>
      </c>
      <c r="T631">
        <v>1</v>
      </c>
      <c r="U631" t="s">
        <v>2897</v>
      </c>
      <c r="W631">
        <v>8</v>
      </c>
      <c r="X631">
        <v>8</v>
      </c>
      <c r="Y631">
        <v>11</v>
      </c>
      <c r="Z631">
        <v>9</v>
      </c>
      <c r="AA631">
        <v>163</v>
      </c>
      <c r="AD631" t="s">
        <v>1760</v>
      </c>
      <c r="AE631" t="s">
        <v>2076</v>
      </c>
      <c r="AF631">
        <v>5</v>
      </c>
      <c r="AG631">
        <v>122</v>
      </c>
      <c r="AH631" t="s">
        <v>2898</v>
      </c>
      <c r="AI631" t="s">
        <v>2899</v>
      </c>
      <c r="AJ631" t="s">
        <v>2900</v>
      </c>
      <c r="AK631" t="s">
        <v>44</v>
      </c>
      <c r="AL631" t="s">
        <v>119</v>
      </c>
      <c r="AM631">
        <f>SUM( 4/1 )</f>
        <v>4</v>
      </c>
    </row>
    <row r="632" spans="1:39" x14ac:dyDescent="0.25">
      <c r="A632">
        <v>45081121</v>
      </c>
      <c r="B632" t="s">
        <v>2609</v>
      </c>
      <c r="C632" s="4">
        <v>45081</v>
      </c>
      <c r="D632" s="5">
        <v>0.70138888888888884</v>
      </c>
      <c r="E632" t="s">
        <v>2895</v>
      </c>
      <c r="F632" t="s">
        <v>93</v>
      </c>
      <c r="H632" t="s">
        <v>40</v>
      </c>
      <c r="I632">
        <v>11999</v>
      </c>
      <c r="J632">
        <v>10</v>
      </c>
      <c r="K632" t="s">
        <v>2846</v>
      </c>
      <c r="L632">
        <v>4280</v>
      </c>
      <c r="M632" t="s">
        <v>2612</v>
      </c>
      <c r="N632">
        <v>123</v>
      </c>
      <c r="O632" t="s">
        <v>2896</v>
      </c>
      <c r="P632">
        <v>310.5</v>
      </c>
      <c r="Q632" t="s">
        <v>91</v>
      </c>
      <c r="R632" t="s">
        <v>707</v>
      </c>
      <c r="S632">
        <v>60.5</v>
      </c>
      <c r="T632">
        <v>5</v>
      </c>
      <c r="U632" t="s">
        <v>2912</v>
      </c>
      <c r="W632">
        <v>28</v>
      </c>
      <c r="X632">
        <v>8</v>
      </c>
      <c r="Y632">
        <v>11</v>
      </c>
      <c r="Z632">
        <v>1</v>
      </c>
      <c r="AA632">
        <v>155</v>
      </c>
      <c r="AC632" t="s">
        <v>141</v>
      </c>
      <c r="AD632" t="s">
        <v>2774</v>
      </c>
      <c r="AE632" t="s">
        <v>2630</v>
      </c>
      <c r="AF632">
        <v>3</v>
      </c>
      <c r="AG632">
        <v>112</v>
      </c>
      <c r="AH632" t="s">
        <v>2913</v>
      </c>
      <c r="AI632" t="s">
        <v>2914</v>
      </c>
      <c r="AJ632" t="s">
        <v>166</v>
      </c>
      <c r="AK632" t="s">
        <v>122</v>
      </c>
      <c r="AL632" t="s">
        <v>112</v>
      </c>
      <c r="AM632">
        <f>SUM( 14/1 )</f>
        <v>14</v>
      </c>
    </row>
    <row r="633" spans="1:39" x14ac:dyDescent="0.25">
      <c r="A633">
        <v>45081121</v>
      </c>
      <c r="B633" t="s">
        <v>2609</v>
      </c>
      <c r="C633" s="4">
        <v>45081</v>
      </c>
      <c r="D633" s="5">
        <v>0.70138888888888884</v>
      </c>
      <c r="E633" t="s">
        <v>2895</v>
      </c>
      <c r="F633" t="s">
        <v>93</v>
      </c>
      <c r="H633" t="s">
        <v>40</v>
      </c>
      <c r="I633">
        <v>11999</v>
      </c>
      <c r="J633">
        <v>10</v>
      </c>
      <c r="K633" t="s">
        <v>2846</v>
      </c>
      <c r="L633">
        <v>4280</v>
      </c>
      <c r="M633" t="s">
        <v>2612</v>
      </c>
      <c r="N633">
        <v>123</v>
      </c>
      <c r="O633" t="s">
        <v>2896</v>
      </c>
      <c r="P633">
        <v>310.5</v>
      </c>
      <c r="Q633" t="s">
        <v>86</v>
      </c>
      <c r="R633" t="s">
        <v>2915</v>
      </c>
      <c r="S633">
        <v>159.5</v>
      </c>
      <c r="T633">
        <v>6</v>
      </c>
      <c r="U633" t="s">
        <v>2916</v>
      </c>
      <c r="W633">
        <v>5.5</v>
      </c>
      <c r="X633">
        <v>7</v>
      </c>
      <c r="Y633">
        <v>11</v>
      </c>
      <c r="Z633">
        <v>3</v>
      </c>
      <c r="AA633">
        <v>157</v>
      </c>
      <c r="AC633" t="s">
        <v>88</v>
      </c>
      <c r="AD633" t="s">
        <v>2618</v>
      </c>
      <c r="AE633" t="s">
        <v>1889</v>
      </c>
      <c r="AG633">
        <v>111</v>
      </c>
      <c r="AH633" t="s">
        <v>2917</v>
      </c>
      <c r="AI633" t="s">
        <v>2918</v>
      </c>
      <c r="AJ633" t="s">
        <v>1310</v>
      </c>
      <c r="AK633" t="s">
        <v>101</v>
      </c>
      <c r="AL633" t="s">
        <v>64</v>
      </c>
      <c r="AM633">
        <f>SUM( 3/1 )</f>
        <v>3</v>
      </c>
    </row>
    <row r="634" spans="1:39" x14ac:dyDescent="0.25">
      <c r="A634">
        <v>45081121</v>
      </c>
      <c r="B634" t="s">
        <v>2609</v>
      </c>
      <c r="C634" s="4">
        <v>45081</v>
      </c>
      <c r="D634" s="5">
        <v>0.70138888888888884</v>
      </c>
      <c r="E634" t="s">
        <v>2895</v>
      </c>
      <c r="F634" t="s">
        <v>93</v>
      </c>
      <c r="H634" t="s">
        <v>40</v>
      </c>
      <c r="I634">
        <v>11999</v>
      </c>
      <c r="J634">
        <v>10</v>
      </c>
      <c r="K634" t="s">
        <v>2846</v>
      </c>
      <c r="L634">
        <v>4280</v>
      </c>
      <c r="M634" t="s">
        <v>2612</v>
      </c>
      <c r="N634">
        <v>123</v>
      </c>
      <c r="O634" t="s">
        <v>2896</v>
      </c>
      <c r="P634">
        <v>310.5</v>
      </c>
      <c r="Q634" t="s">
        <v>1399</v>
      </c>
      <c r="T634">
        <v>7</v>
      </c>
      <c r="U634" t="s">
        <v>2919</v>
      </c>
      <c r="W634">
        <v>20</v>
      </c>
      <c r="X634">
        <v>8</v>
      </c>
      <c r="Y634">
        <v>11</v>
      </c>
      <c r="Z634">
        <v>0</v>
      </c>
      <c r="AA634">
        <v>154</v>
      </c>
      <c r="AC634" t="s">
        <v>886</v>
      </c>
      <c r="AD634" t="s">
        <v>2040</v>
      </c>
      <c r="AE634" t="s">
        <v>1932</v>
      </c>
      <c r="AG634">
        <v>108</v>
      </c>
      <c r="AH634" t="s">
        <v>2920</v>
      </c>
      <c r="AI634" t="s">
        <v>2921</v>
      </c>
      <c r="AJ634" t="s">
        <v>156</v>
      </c>
      <c r="AK634" t="s">
        <v>122</v>
      </c>
      <c r="AL634" t="s">
        <v>127</v>
      </c>
      <c r="AM634">
        <f>SUM( 16/1 )</f>
        <v>16</v>
      </c>
    </row>
    <row r="635" spans="1:39" x14ac:dyDescent="0.25">
      <c r="A635">
        <v>45081122</v>
      </c>
      <c r="B635" t="s">
        <v>2609</v>
      </c>
      <c r="C635" s="4">
        <v>45081</v>
      </c>
      <c r="D635" s="5">
        <v>0.72222222222222221</v>
      </c>
      <c r="E635" t="s">
        <v>2932</v>
      </c>
      <c r="F635" t="s">
        <v>73</v>
      </c>
      <c r="H635" t="s">
        <v>40</v>
      </c>
      <c r="I635">
        <v>6000</v>
      </c>
      <c r="J635">
        <v>7</v>
      </c>
      <c r="K635" t="s">
        <v>1407</v>
      </c>
      <c r="L635">
        <v>3520</v>
      </c>
      <c r="M635" t="s">
        <v>2612</v>
      </c>
      <c r="O635" t="s">
        <v>2933</v>
      </c>
      <c r="P635">
        <v>225.1</v>
      </c>
      <c r="Q635" t="s">
        <v>41</v>
      </c>
      <c r="S635">
        <v>0</v>
      </c>
      <c r="T635">
        <v>7</v>
      </c>
      <c r="U635" t="s">
        <v>2950</v>
      </c>
      <c r="W635">
        <v>0.72727272727272696</v>
      </c>
      <c r="X635">
        <v>4</v>
      </c>
      <c r="Y635">
        <v>11</v>
      </c>
      <c r="Z635">
        <v>9</v>
      </c>
      <c r="AA635">
        <v>163</v>
      </c>
      <c r="AB635" t="s">
        <v>42</v>
      </c>
      <c r="AD635" t="s">
        <v>1864</v>
      </c>
      <c r="AE635" t="s">
        <v>2951</v>
      </c>
      <c r="AH635" t="s">
        <v>2952</v>
      </c>
      <c r="AI635" t="s">
        <v>1816</v>
      </c>
      <c r="AJ635" t="s">
        <v>58</v>
      </c>
      <c r="AL635" t="s">
        <v>1297</v>
      </c>
      <c r="AM635">
        <f>SUM( 11/8 )</f>
        <v>1.375</v>
      </c>
    </row>
    <row r="636" spans="1:39" x14ac:dyDescent="0.25">
      <c r="A636">
        <v>45081122</v>
      </c>
      <c r="B636" t="s">
        <v>2609</v>
      </c>
      <c r="C636" s="4">
        <v>45081</v>
      </c>
      <c r="D636" s="5">
        <v>0.72222222222222221</v>
      </c>
      <c r="E636" t="s">
        <v>2932</v>
      </c>
      <c r="F636" t="s">
        <v>73</v>
      </c>
      <c r="H636" t="s">
        <v>40</v>
      </c>
      <c r="I636">
        <v>6000</v>
      </c>
      <c r="J636">
        <v>7</v>
      </c>
      <c r="K636" t="s">
        <v>1407</v>
      </c>
      <c r="L636">
        <v>3520</v>
      </c>
      <c r="M636" t="s">
        <v>2612</v>
      </c>
      <c r="O636" t="s">
        <v>2933</v>
      </c>
      <c r="P636">
        <v>225.1</v>
      </c>
      <c r="Q636" t="s">
        <v>60</v>
      </c>
      <c r="R636" t="s">
        <v>75</v>
      </c>
      <c r="S636">
        <v>0.5</v>
      </c>
      <c r="T636">
        <v>1</v>
      </c>
      <c r="U636" t="s">
        <v>2934</v>
      </c>
      <c r="W636">
        <v>3.3333333333333299</v>
      </c>
      <c r="X636">
        <v>5</v>
      </c>
      <c r="Y636">
        <v>11</v>
      </c>
      <c r="Z636">
        <v>9</v>
      </c>
      <c r="AA636">
        <v>163</v>
      </c>
      <c r="AB636" t="s">
        <v>66</v>
      </c>
      <c r="AD636" t="s">
        <v>1875</v>
      </c>
      <c r="AE636" t="s">
        <v>2195</v>
      </c>
      <c r="AF636">
        <v>5</v>
      </c>
      <c r="AH636" t="s">
        <v>2935</v>
      </c>
      <c r="AI636" t="s">
        <v>2936</v>
      </c>
      <c r="AJ636" t="s">
        <v>156</v>
      </c>
      <c r="AL636" t="s">
        <v>59</v>
      </c>
      <c r="AM636">
        <f>SUM( 7/2 )</f>
        <v>3.5</v>
      </c>
    </row>
    <row r="637" spans="1:39" x14ac:dyDescent="0.25">
      <c r="A637">
        <v>45081122</v>
      </c>
      <c r="B637" t="s">
        <v>2609</v>
      </c>
      <c r="C637" s="4">
        <v>45081</v>
      </c>
      <c r="D637" s="5">
        <v>0.72222222222222221</v>
      </c>
      <c r="E637" t="s">
        <v>2932</v>
      </c>
      <c r="F637" t="s">
        <v>73</v>
      </c>
      <c r="H637" t="s">
        <v>40</v>
      </c>
      <c r="I637">
        <v>6000</v>
      </c>
      <c r="J637">
        <v>7</v>
      </c>
      <c r="K637" t="s">
        <v>1407</v>
      </c>
      <c r="L637">
        <v>3520</v>
      </c>
      <c r="M637" t="s">
        <v>2612</v>
      </c>
      <c r="O637" t="s">
        <v>2933</v>
      </c>
      <c r="P637">
        <v>225.1</v>
      </c>
      <c r="Q637" t="s">
        <v>56</v>
      </c>
      <c r="R637" t="s">
        <v>161</v>
      </c>
      <c r="S637">
        <v>13.5</v>
      </c>
      <c r="T637">
        <v>6</v>
      </c>
      <c r="U637" t="s">
        <v>2945</v>
      </c>
      <c r="W637">
        <v>33</v>
      </c>
      <c r="X637">
        <v>4</v>
      </c>
      <c r="Y637">
        <v>11</v>
      </c>
      <c r="Z637">
        <v>2</v>
      </c>
      <c r="AA637">
        <v>156</v>
      </c>
      <c r="AD637" t="s">
        <v>2946</v>
      </c>
      <c r="AE637" t="s">
        <v>2947</v>
      </c>
      <c r="AF637">
        <v>7</v>
      </c>
      <c r="AH637" t="s">
        <v>2948</v>
      </c>
      <c r="AI637" t="s">
        <v>2949</v>
      </c>
      <c r="AJ637" t="s">
        <v>2443</v>
      </c>
      <c r="AL637" t="s">
        <v>76</v>
      </c>
      <c r="AM637">
        <f>SUM( 25/1 )</f>
        <v>25</v>
      </c>
    </row>
    <row r="638" spans="1:39" x14ac:dyDescent="0.25">
      <c r="A638">
        <v>45081122</v>
      </c>
      <c r="B638" t="s">
        <v>2609</v>
      </c>
      <c r="C638" s="4">
        <v>45081</v>
      </c>
      <c r="D638" s="5">
        <v>0.72222222222222221</v>
      </c>
      <c r="E638" t="s">
        <v>2932</v>
      </c>
      <c r="F638" t="s">
        <v>73</v>
      </c>
      <c r="H638" t="s">
        <v>40</v>
      </c>
      <c r="I638">
        <v>6000</v>
      </c>
      <c r="J638">
        <v>7</v>
      </c>
      <c r="K638" t="s">
        <v>1407</v>
      </c>
      <c r="L638">
        <v>3520</v>
      </c>
      <c r="M638" t="s">
        <v>2612</v>
      </c>
      <c r="O638" t="s">
        <v>2933</v>
      </c>
      <c r="P638">
        <v>225.1</v>
      </c>
      <c r="Q638" t="s">
        <v>50</v>
      </c>
      <c r="R638" t="s">
        <v>80</v>
      </c>
      <c r="S638">
        <v>33.5</v>
      </c>
      <c r="T638">
        <v>4</v>
      </c>
      <c r="U638" t="s">
        <v>2940</v>
      </c>
      <c r="W638">
        <v>22</v>
      </c>
      <c r="X638">
        <v>5</v>
      </c>
      <c r="Y638">
        <v>11</v>
      </c>
      <c r="Z638">
        <v>7</v>
      </c>
      <c r="AA638">
        <v>161</v>
      </c>
      <c r="AD638" t="s">
        <v>2152</v>
      </c>
      <c r="AE638" t="s">
        <v>2230</v>
      </c>
      <c r="AF638">
        <v>7</v>
      </c>
      <c r="AH638" t="s">
        <v>2941</v>
      </c>
      <c r="AI638" t="s">
        <v>2942</v>
      </c>
      <c r="AJ638" t="s">
        <v>136</v>
      </c>
      <c r="AL638" t="s">
        <v>112</v>
      </c>
      <c r="AM638">
        <f>SUM( 14/1 )</f>
        <v>14</v>
      </c>
    </row>
    <row r="639" spans="1:39" x14ac:dyDescent="0.25">
      <c r="A639">
        <v>45081122</v>
      </c>
      <c r="B639" t="s">
        <v>2609</v>
      </c>
      <c r="C639" s="4">
        <v>45081</v>
      </c>
      <c r="D639" s="5">
        <v>0.72222222222222221</v>
      </c>
      <c r="E639" t="s">
        <v>2932</v>
      </c>
      <c r="F639" t="s">
        <v>73</v>
      </c>
      <c r="H639" t="s">
        <v>40</v>
      </c>
      <c r="I639">
        <v>6000</v>
      </c>
      <c r="J639">
        <v>7</v>
      </c>
      <c r="K639" t="s">
        <v>1407</v>
      </c>
      <c r="L639">
        <v>3520</v>
      </c>
      <c r="M639" t="s">
        <v>2612</v>
      </c>
      <c r="O639" t="s">
        <v>2933</v>
      </c>
      <c r="P639">
        <v>225.1</v>
      </c>
      <c r="Q639" t="s">
        <v>61</v>
      </c>
      <c r="R639" t="s">
        <v>41</v>
      </c>
      <c r="S639">
        <v>34.5</v>
      </c>
      <c r="T639">
        <v>5</v>
      </c>
      <c r="U639" t="s">
        <v>2943</v>
      </c>
      <c r="W639">
        <v>25</v>
      </c>
      <c r="X639">
        <v>4</v>
      </c>
      <c r="Y639">
        <v>11</v>
      </c>
      <c r="Z639">
        <v>9</v>
      </c>
      <c r="AA639">
        <v>163</v>
      </c>
      <c r="AD639" t="s">
        <v>1888</v>
      </c>
      <c r="AE639" t="s">
        <v>2205</v>
      </c>
      <c r="AH639" t="s">
        <v>2944</v>
      </c>
      <c r="AL639" t="s">
        <v>112</v>
      </c>
      <c r="AM639">
        <f>SUM( 14/1 )</f>
        <v>14</v>
      </c>
    </row>
    <row r="640" spans="1:39" x14ac:dyDescent="0.25">
      <c r="A640">
        <v>45081122</v>
      </c>
      <c r="B640" t="s">
        <v>2609</v>
      </c>
      <c r="C640" s="4">
        <v>45081</v>
      </c>
      <c r="D640" s="5">
        <v>0.72222222222222221</v>
      </c>
      <c r="E640" t="s">
        <v>2932</v>
      </c>
      <c r="F640" t="s">
        <v>73</v>
      </c>
      <c r="H640" t="s">
        <v>40</v>
      </c>
      <c r="I640">
        <v>6000</v>
      </c>
      <c r="J640">
        <v>7</v>
      </c>
      <c r="K640" t="s">
        <v>1407</v>
      </c>
      <c r="L640">
        <v>3520</v>
      </c>
      <c r="M640" t="s">
        <v>2612</v>
      </c>
      <c r="O640" t="s">
        <v>2933</v>
      </c>
      <c r="P640">
        <v>225.1</v>
      </c>
      <c r="Q640" t="s">
        <v>53</v>
      </c>
      <c r="R640" t="s">
        <v>91</v>
      </c>
      <c r="S640">
        <v>42.5</v>
      </c>
      <c r="T640">
        <v>2</v>
      </c>
      <c r="U640" t="s">
        <v>2937</v>
      </c>
      <c r="W640">
        <v>4</v>
      </c>
      <c r="X640">
        <v>6</v>
      </c>
      <c r="Y640">
        <v>11</v>
      </c>
      <c r="Z640">
        <v>7</v>
      </c>
      <c r="AA640">
        <v>161</v>
      </c>
      <c r="AC640" t="s">
        <v>62</v>
      </c>
      <c r="AD640" t="s">
        <v>63</v>
      </c>
      <c r="AE640" t="s">
        <v>2089</v>
      </c>
      <c r="AF640">
        <v>7</v>
      </c>
      <c r="AH640" t="s">
        <v>2938</v>
      </c>
      <c r="AI640" t="s">
        <v>2939</v>
      </c>
      <c r="AJ640" t="s">
        <v>65</v>
      </c>
      <c r="AL640" t="s">
        <v>139</v>
      </c>
      <c r="AM640">
        <f>SUM( 9/4 )</f>
        <v>2.25</v>
      </c>
    </row>
    <row r="641" spans="1:39" x14ac:dyDescent="0.25">
      <c r="A641">
        <v>45081122</v>
      </c>
      <c r="B641" t="s">
        <v>2609</v>
      </c>
      <c r="C641" s="4">
        <v>45081</v>
      </c>
      <c r="D641" s="5">
        <v>0.72222222222222221</v>
      </c>
      <c r="E641" t="s">
        <v>2932</v>
      </c>
      <c r="F641" t="s">
        <v>73</v>
      </c>
      <c r="H641" t="s">
        <v>40</v>
      </c>
      <c r="I641">
        <v>6000</v>
      </c>
      <c r="J641">
        <v>7</v>
      </c>
      <c r="K641" t="s">
        <v>1407</v>
      </c>
      <c r="L641">
        <v>3520</v>
      </c>
      <c r="M641" t="s">
        <v>2612</v>
      </c>
      <c r="O641" t="s">
        <v>2933</v>
      </c>
      <c r="P641">
        <v>225.1</v>
      </c>
      <c r="Q641" t="s">
        <v>46</v>
      </c>
      <c r="R641" t="s">
        <v>103</v>
      </c>
      <c r="S641">
        <v>45</v>
      </c>
      <c r="T641">
        <v>8</v>
      </c>
      <c r="U641" t="s">
        <v>2953</v>
      </c>
      <c r="W641">
        <v>33</v>
      </c>
      <c r="X641">
        <v>6</v>
      </c>
      <c r="Y641">
        <v>11</v>
      </c>
      <c r="Z641">
        <v>0</v>
      </c>
      <c r="AA641">
        <v>154</v>
      </c>
      <c r="AC641" t="s">
        <v>115</v>
      </c>
      <c r="AD641" t="s">
        <v>2954</v>
      </c>
      <c r="AE641" t="s">
        <v>2955</v>
      </c>
      <c r="AF641">
        <v>7</v>
      </c>
      <c r="AH641" t="s">
        <v>2956</v>
      </c>
      <c r="AI641" t="s">
        <v>2957</v>
      </c>
      <c r="AJ641" t="s">
        <v>2958</v>
      </c>
      <c r="AL641" t="s">
        <v>52</v>
      </c>
      <c r="AM641">
        <f>SUM( 50/1 )</f>
        <v>50</v>
      </c>
    </row>
    <row r="642" spans="1:39" x14ac:dyDescent="0.25">
      <c r="A642">
        <v>45081123</v>
      </c>
      <c r="B642" t="s">
        <v>1524</v>
      </c>
      <c r="C642" s="4">
        <v>45081</v>
      </c>
      <c r="D642" s="5">
        <v>0.56597222222222221</v>
      </c>
      <c r="E642" t="s">
        <v>2959</v>
      </c>
      <c r="H642" t="s">
        <v>778</v>
      </c>
      <c r="I642">
        <v>9000</v>
      </c>
      <c r="J642">
        <v>7</v>
      </c>
      <c r="K642" t="s">
        <v>1526</v>
      </c>
      <c r="L642">
        <v>1380</v>
      </c>
      <c r="M642" t="s">
        <v>2960</v>
      </c>
      <c r="O642" t="s">
        <v>2961</v>
      </c>
      <c r="P642">
        <v>81.33</v>
      </c>
      <c r="Q642" t="s">
        <v>41</v>
      </c>
      <c r="S642">
        <v>0</v>
      </c>
      <c r="T642">
        <v>5</v>
      </c>
      <c r="U642" t="s">
        <v>2971</v>
      </c>
      <c r="V642" t="s">
        <v>56</v>
      </c>
      <c r="W642">
        <v>7.5</v>
      </c>
      <c r="X642">
        <v>2</v>
      </c>
      <c r="Y642">
        <v>9</v>
      </c>
      <c r="Z642">
        <v>2</v>
      </c>
      <c r="AA642">
        <v>128</v>
      </c>
      <c r="AD642" t="s">
        <v>1599</v>
      </c>
      <c r="AE642" t="s">
        <v>1540</v>
      </c>
      <c r="AH642" t="s">
        <v>2972</v>
      </c>
      <c r="AI642" t="s">
        <v>86</v>
      </c>
      <c r="AJ642" t="s">
        <v>86</v>
      </c>
      <c r="AL642" t="s">
        <v>119</v>
      </c>
      <c r="AM642">
        <f>SUM( 4/1 )</f>
        <v>4</v>
      </c>
    </row>
    <row r="643" spans="1:39" x14ac:dyDescent="0.25">
      <c r="A643">
        <v>45081123</v>
      </c>
      <c r="B643" t="s">
        <v>1524</v>
      </c>
      <c r="C643" s="4">
        <v>45081</v>
      </c>
      <c r="D643" s="5">
        <v>0.56597222222222221</v>
      </c>
      <c r="E643" t="s">
        <v>2959</v>
      </c>
      <c r="H643" t="s">
        <v>778</v>
      </c>
      <c r="I643">
        <v>9000</v>
      </c>
      <c r="J643">
        <v>7</v>
      </c>
      <c r="K643" t="s">
        <v>1526</v>
      </c>
      <c r="L643">
        <v>1380</v>
      </c>
      <c r="M643" t="s">
        <v>2960</v>
      </c>
      <c r="O643" t="s">
        <v>2961</v>
      </c>
      <c r="P643">
        <v>81.33</v>
      </c>
      <c r="Q643" t="s">
        <v>60</v>
      </c>
      <c r="R643" t="s">
        <v>120</v>
      </c>
      <c r="S643">
        <v>0.2</v>
      </c>
      <c r="T643">
        <v>1</v>
      </c>
      <c r="U643" t="s">
        <v>2962</v>
      </c>
      <c r="V643" t="s">
        <v>41</v>
      </c>
      <c r="W643">
        <v>1.625</v>
      </c>
      <c r="X643">
        <v>2</v>
      </c>
      <c r="Y643">
        <v>9</v>
      </c>
      <c r="Z643">
        <v>2</v>
      </c>
      <c r="AA643">
        <v>128</v>
      </c>
      <c r="AB643" t="s">
        <v>42</v>
      </c>
      <c r="AD643" t="s">
        <v>2963</v>
      </c>
      <c r="AE643" t="s">
        <v>371</v>
      </c>
      <c r="AH643" t="s">
        <v>2964</v>
      </c>
      <c r="AI643" t="s">
        <v>56</v>
      </c>
      <c r="AJ643" t="s">
        <v>165</v>
      </c>
      <c r="AL643" t="s">
        <v>107</v>
      </c>
      <c r="AM643">
        <f>SUM( 5/2 )</f>
        <v>2.5</v>
      </c>
    </row>
    <row r="644" spans="1:39" x14ac:dyDescent="0.25">
      <c r="A644">
        <v>45081123</v>
      </c>
      <c r="B644" t="s">
        <v>1524</v>
      </c>
      <c r="C644" s="4">
        <v>45081</v>
      </c>
      <c r="D644" s="5">
        <v>0.56597222222222221</v>
      </c>
      <c r="E644" t="s">
        <v>2959</v>
      </c>
      <c r="H644" t="s">
        <v>778</v>
      </c>
      <c r="I644">
        <v>9000</v>
      </c>
      <c r="J644">
        <v>7</v>
      </c>
      <c r="K644" t="s">
        <v>1526</v>
      </c>
      <c r="L644">
        <v>1380</v>
      </c>
      <c r="M644" t="s">
        <v>2960</v>
      </c>
      <c r="O644" t="s">
        <v>2961</v>
      </c>
      <c r="P644">
        <v>81.33</v>
      </c>
      <c r="Q644" t="s">
        <v>56</v>
      </c>
      <c r="R644" t="s">
        <v>54</v>
      </c>
      <c r="S644">
        <v>1.95</v>
      </c>
      <c r="T644">
        <v>7</v>
      </c>
      <c r="U644" t="s">
        <v>2975</v>
      </c>
      <c r="V644" t="s">
        <v>53</v>
      </c>
      <c r="W644">
        <v>11</v>
      </c>
      <c r="X644">
        <v>2</v>
      </c>
      <c r="Y644">
        <v>9</v>
      </c>
      <c r="Z644">
        <v>2</v>
      </c>
      <c r="AA644">
        <v>128</v>
      </c>
      <c r="AD644" t="s">
        <v>1764</v>
      </c>
      <c r="AE644" t="s">
        <v>1576</v>
      </c>
      <c r="AH644" t="s">
        <v>2976</v>
      </c>
      <c r="AI644" t="s">
        <v>174</v>
      </c>
      <c r="AJ644" t="s">
        <v>43</v>
      </c>
      <c r="AK644" t="s">
        <v>84</v>
      </c>
      <c r="AL644" t="s">
        <v>106</v>
      </c>
      <c r="AM644">
        <f>SUM( 5/1 )</f>
        <v>5</v>
      </c>
    </row>
    <row r="645" spans="1:39" x14ac:dyDescent="0.25">
      <c r="A645">
        <v>45081123</v>
      </c>
      <c r="B645" t="s">
        <v>1524</v>
      </c>
      <c r="C645" s="4">
        <v>45081</v>
      </c>
      <c r="D645" s="5">
        <v>0.56597222222222221</v>
      </c>
      <c r="E645" t="s">
        <v>2959</v>
      </c>
      <c r="H645" t="s">
        <v>778</v>
      </c>
      <c r="I645">
        <v>9000</v>
      </c>
      <c r="J645">
        <v>7</v>
      </c>
      <c r="K645" t="s">
        <v>1526</v>
      </c>
      <c r="L645">
        <v>1380</v>
      </c>
      <c r="M645" t="s">
        <v>2960</v>
      </c>
      <c r="O645" t="s">
        <v>2961</v>
      </c>
      <c r="P645">
        <v>81.33</v>
      </c>
      <c r="Q645" t="s">
        <v>50</v>
      </c>
      <c r="R645" t="s">
        <v>147</v>
      </c>
      <c r="S645">
        <v>5.2</v>
      </c>
      <c r="T645">
        <v>2</v>
      </c>
      <c r="U645" t="s">
        <v>2965</v>
      </c>
      <c r="V645" t="s">
        <v>50</v>
      </c>
      <c r="W645">
        <v>3.3333333333333299</v>
      </c>
      <c r="X645">
        <v>2</v>
      </c>
      <c r="Y645">
        <v>9</v>
      </c>
      <c r="Z645">
        <v>2</v>
      </c>
      <c r="AA645">
        <v>128</v>
      </c>
      <c r="AD645" t="s">
        <v>1711</v>
      </c>
      <c r="AE645" t="s">
        <v>1631</v>
      </c>
      <c r="AH645" t="s">
        <v>2966</v>
      </c>
      <c r="AL645" t="s">
        <v>106</v>
      </c>
      <c r="AM645">
        <f>SUM( 5/1 )</f>
        <v>5</v>
      </c>
    </row>
    <row r="646" spans="1:39" x14ac:dyDescent="0.25">
      <c r="A646">
        <v>45081123</v>
      </c>
      <c r="B646" t="s">
        <v>1524</v>
      </c>
      <c r="C646" s="4">
        <v>45081</v>
      </c>
      <c r="D646" s="5">
        <v>0.56597222222222221</v>
      </c>
      <c r="E646" t="s">
        <v>2959</v>
      </c>
      <c r="H646" t="s">
        <v>778</v>
      </c>
      <c r="I646">
        <v>9000</v>
      </c>
      <c r="J646">
        <v>7</v>
      </c>
      <c r="K646" t="s">
        <v>1526</v>
      </c>
      <c r="L646">
        <v>1380</v>
      </c>
      <c r="M646" t="s">
        <v>2960</v>
      </c>
      <c r="O646" t="s">
        <v>2961</v>
      </c>
      <c r="P646">
        <v>81.33</v>
      </c>
      <c r="Q646" t="s">
        <v>61</v>
      </c>
      <c r="R646" t="s">
        <v>60</v>
      </c>
      <c r="S646">
        <v>7.2</v>
      </c>
      <c r="T646">
        <v>4</v>
      </c>
      <c r="U646" t="s">
        <v>2969</v>
      </c>
      <c r="V646" t="s">
        <v>60</v>
      </c>
      <c r="W646">
        <v>100</v>
      </c>
      <c r="X646">
        <v>2</v>
      </c>
      <c r="Y646">
        <v>8</v>
      </c>
      <c r="Z646">
        <v>13</v>
      </c>
      <c r="AA646">
        <v>125</v>
      </c>
      <c r="AD646" t="s">
        <v>1579</v>
      </c>
      <c r="AE646" t="s">
        <v>1580</v>
      </c>
      <c r="AF646">
        <v>3</v>
      </c>
      <c r="AH646" t="s">
        <v>2970</v>
      </c>
      <c r="AI646" t="s">
        <v>804</v>
      </c>
      <c r="AJ646" t="s">
        <v>161</v>
      </c>
      <c r="AL646" t="s">
        <v>76</v>
      </c>
      <c r="AM646">
        <f>SUM( 25/1 )</f>
        <v>25</v>
      </c>
    </row>
    <row r="647" spans="1:39" x14ac:dyDescent="0.25">
      <c r="A647">
        <v>45081123</v>
      </c>
      <c r="B647" t="s">
        <v>1524</v>
      </c>
      <c r="C647" s="4">
        <v>45081</v>
      </c>
      <c r="D647" s="5">
        <v>0.56597222222222221</v>
      </c>
      <c r="E647" t="s">
        <v>2959</v>
      </c>
      <c r="H647" t="s">
        <v>778</v>
      </c>
      <c r="I647">
        <v>9000</v>
      </c>
      <c r="J647">
        <v>7</v>
      </c>
      <c r="K647" t="s">
        <v>1526</v>
      </c>
      <c r="L647">
        <v>1380</v>
      </c>
      <c r="M647" t="s">
        <v>2960</v>
      </c>
      <c r="O647" t="s">
        <v>2961</v>
      </c>
      <c r="P647">
        <v>81.33</v>
      </c>
      <c r="Q647" t="s">
        <v>53</v>
      </c>
      <c r="R647" t="s">
        <v>103</v>
      </c>
      <c r="S647">
        <v>9.6999999999999993</v>
      </c>
      <c r="T647">
        <v>6</v>
      </c>
      <c r="U647" t="s">
        <v>2973</v>
      </c>
      <c r="V647" t="s">
        <v>61</v>
      </c>
      <c r="W647">
        <v>2.75</v>
      </c>
      <c r="X647">
        <v>2</v>
      </c>
      <c r="Y647">
        <v>9</v>
      </c>
      <c r="Z647">
        <v>2</v>
      </c>
      <c r="AA647">
        <v>128</v>
      </c>
      <c r="AB647" t="s">
        <v>66</v>
      </c>
      <c r="AD647" t="s">
        <v>1060</v>
      </c>
      <c r="AE647" t="s">
        <v>1061</v>
      </c>
      <c r="AH647" t="s">
        <v>2974</v>
      </c>
      <c r="AI647" t="s">
        <v>61</v>
      </c>
      <c r="AJ647" t="s">
        <v>102</v>
      </c>
      <c r="AL647" t="s">
        <v>106</v>
      </c>
      <c r="AM647">
        <f>SUM( 5/1 )</f>
        <v>5</v>
      </c>
    </row>
    <row r="648" spans="1:39" x14ac:dyDescent="0.25">
      <c r="A648">
        <v>45081123</v>
      </c>
      <c r="B648" t="s">
        <v>1524</v>
      </c>
      <c r="C648" s="4">
        <v>45081</v>
      </c>
      <c r="D648" s="5">
        <v>0.56597222222222221</v>
      </c>
      <c r="E648" t="s">
        <v>2959</v>
      </c>
      <c r="H648" t="s">
        <v>778</v>
      </c>
      <c r="I648">
        <v>9000</v>
      </c>
      <c r="J648">
        <v>7</v>
      </c>
      <c r="K648" t="s">
        <v>1526</v>
      </c>
      <c r="L648">
        <v>1380</v>
      </c>
      <c r="M648" t="s">
        <v>2960</v>
      </c>
      <c r="O648" t="s">
        <v>2961</v>
      </c>
      <c r="P648">
        <v>81.33</v>
      </c>
      <c r="Q648" t="s">
        <v>46</v>
      </c>
      <c r="R648" t="s">
        <v>54</v>
      </c>
      <c r="S648">
        <v>11.45</v>
      </c>
      <c r="T648">
        <v>3</v>
      </c>
      <c r="U648" t="s">
        <v>2967</v>
      </c>
      <c r="V648" t="s">
        <v>46</v>
      </c>
      <c r="W648">
        <v>14</v>
      </c>
      <c r="X648">
        <v>2</v>
      </c>
      <c r="Y648">
        <v>9</v>
      </c>
      <c r="Z648">
        <v>2</v>
      </c>
      <c r="AA648">
        <v>128</v>
      </c>
      <c r="AD648" t="s">
        <v>1794</v>
      </c>
      <c r="AE648" t="s">
        <v>1571</v>
      </c>
      <c r="AH648" t="s">
        <v>2968</v>
      </c>
      <c r="AI648" t="s">
        <v>1750</v>
      </c>
      <c r="AJ648" t="s">
        <v>161</v>
      </c>
      <c r="AL648" t="s">
        <v>85</v>
      </c>
      <c r="AM648">
        <f>SUM( 7/1 )</f>
        <v>7</v>
      </c>
    </row>
    <row r="649" spans="1:39" x14ac:dyDescent="0.25">
      <c r="A649">
        <v>45081124</v>
      </c>
      <c r="B649" t="s">
        <v>1524</v>
      </c>
      <c r="C649" s="4">
        <v>45081</v>
      </c>
      <c r="D649" s="5">
        <v>0.58680555555555558</v>
      </c>
      <c r="E649" t="s">
        <v>2977</v>
      </c>
      <c r="H649" t="s">
        <v>228</v>
      </c>
      <c r="I649">
        <v>9000</v>
      </c>
      <c r="J649">
        <v>8</v>
      </c>
      <c r="K649" t="s">
        <v>1526</v>
      </c>
      <c r="L649">
        <v>1380</v>
      </c>
      <c r="M649" t="s">
        <v>2960</v>
      </c>
      <c r="O649" t="s">
        <v>2978</v>
      </c>
      <c r="P649">
        <v>79.94</v>
      </c>
      <c r="Q649" t="s">
        <v>41</v>
      </c>
      <c r="S649">
        <v>0</v>
      </c>
      <c r="T649">
        <v>8</v>
      </c>
      <c r="U649" t="s">
        <v>3004</v>
      </c>
      <c r="V649" t="s">
        <v>60</v>
      </c>
      <c r="W649">
        <v>1.625</v>
      </c>
      <c r="X649">
        <v>3</v>
      </c>
      <c r="Y649">
        <v>9</v>
      </c>
      <c r="Z649">
        <v>3</v>
      </c>
      <c r="AA649">
        <v>129</v>
      </c>
      <c r="AB649" t="s">
        <v>42</v>
      </c>
      <c r="AC649" t="s">
        <v>73</v>
      </c>
      <c r="AD649" t="s">
        <v>1530</v>
      </c>
      <c r="AE649" t="s">
        <v>1571</v>
      </c>
      <c r="AG649">
        <v>81</v>
      </c>
      <c r="AH649" t="s">
        <v>3005</v>
      </c>
      <c r="AI649" t="s">
        <v>3006</v>
      </c>
      <c r="AJ649" t="s">
        <v>158</v>
      </c>
      <c r="AL649" t="s">
        <v>139</v>
      </c>
      <c r="AM649">
        <f>SUM( 9/4 )</f>
        <v>2.25</v>
      </c>
    </row>
    <row r="650" spans="1:39" x14ac:dyDescent="0.25">
      <c r="A650">
        <v>45081124</v>
      </c>
      <c r="B650" t="s">
        <v>1524</v>
      </c>
      <c r="C650" s="4">
        <v>45081</v>
      </c>
      <c r="D650" s="5">
        <v>0.58680555555555558</v>
      </c>
      <c r="E650" t="s">
        <v>2977</v>
      </c>
      <c r="H650" t="s">
        <v>228</v>
      </c>
      <c r="I650">
        <v>9000</v>
      </c>
      <c r="J650">
        <v>8</v>
      </c>
      <c r="K650" t="s">
        <v>1526</v>
      </c>
      <c r="L650">
        <v>1380</v>
      </c>
      <c r="M650" t="s">
        <v>2960</v>
      </c>
      <c r="O650" t="s">
        <v>2978</v>
      </c>
      <c r="P650">
        <v>79.94</v>
      </c>
      <c r="Q650" t="s">
        <v>60</v>
      </c>
      <c r="R650" t="s">
        <v>116</v>
      </c>
      <c r="S650">
        <v>0.75</v>
      </c>
      <c r="T650">
        <v>6</v>
      </c>
      <c r="U650" t="s">
        <v>2998</v>
      </c>
      <c r="V650" t="s">
        <v>50</v>
      </c>
      <c r="W650">
        <v>8</v>
      </c>
      <c r="X650">
        <v>3</v>
      </c>
      <c r="Y650">
        <v>9</v>
      </c>
      <c r="Z650">
        <v>3</v>
      </c>
      <c r="AA650">
        <v>129</v>
      </c>
      <c r="AD650" t="s">
        <v>223</v>
      </c>
      <c r="AE650" t="s">
        <v>371</v>
      </c>
      <c r="AH650" t="s">
        <v>2999</v>
      </c>
      <c r="AL650" t="s">
        <v>74</v>
      </c>
      <c r="AM650">
        <f>SUM( 8/1 )</f>
        <v>8</v>
      </c>
    </row>
    <row r="651" spans="1:39" x14ac:dyDescent="0.25">
      <c r="A651">
        <v>45081124</v>
      </c>
      <c r="B651" t="s">
        <v>1524</v>
      </c>
      <c r="C651" s="4">
        <v>45081</v>
      </c>
      <c r="D651" s="5">
        <v>0.58680555555555558</v>
      </c>
      <c r="E651" t="s">
        <v>2977</v>
      </c>
      <c r="H651" t="s">
        <v>228</v>
      </c>
      <c r="I651">
        <v>9000</v>
      </c>
      <c r="J651">
        <v>8</v>
      </c>
      <c r="K651" t="s">
        <v>1526</v>
      </c>
      <c r="L651">
        <v>1380</v>
      </c>
      <c r="M651" t="s">
        <v>2960</v>
      </c>
      <c r="O651" t="s">
        <v>2978</v>
      </c>
      <c r="P651">
        <v>79.94</v>
      </c>
      <c r="Q651" t="s">
        <v>56</v>
      </c>
      <c r="R651" t="s">
        <v>210</v>
      </c>
      <c r="S651">
        <v>0.77</v>
      </c>
      <c r="T651">
        <v>7</v>
      </c>
      <c r="U651" t="s">
        <v>3000</v>
      </c>
      <c r="V651" t="s">
        <v>56</v>
      </c>
      <c r="W651">
        <v>2.5</v>
      </c>
      <c r="X651">
        <v>3</v>
      </c>
      <c r="Y651">
        <v>8</v>
      </c>
      <c r="Z651">
        <v>10</v>
      </c>
      <c r="AA651">
        <v>122</v>
      </c>
      <c r="AB651" t="s">
        <v>66</v>
      </c>
      <c r="AD651" t="s">
        <v>1060</v>
      </c>
      <c r="AE651" t="s">
        <v>3001</v>
      </c>
      <c r="AF651">
        <v>7</v>
      </c>
      <c r="AG651">
        <v>82</v>
      </c>
      <c r="AH651" t="s">
        <v>3002</v>
      </c>
      <c r="AI651" t="s">
        <v>3003</v>
      </c>
      <c r="AJ651" t="s">
        <v>86</v>
      </c>
      <c r="AL651" t="s">
        <v>119</v>
      </c>
      <c r="AM651">
        <f>SUM( 4/1 )</f>
        <v>4</v>
      </c>
    </row>
    <row r="652" spans="1:39" x14ac:dyDescent="0.25">
      <c r="A652">
        <v>45081124</v>
      </c>
      <c r="B652" t="s">
        <v>1524</v>
      </c>
      <c r="C652" s="4">
        <v>45081</v>
      </c>
      <c r="D652" s="5">
        <v>0.58680555555555558</v>
      </c>
      <c r="E652" t="s">
        <v>2977</v>
      </c>
      <c r="H652" t="s">
        <v>228</v>
      </c>
      <c r="I652">
        <v>9000</v>
      </c>
      <c r="J652">
        <v>8</v>
      </c>
      <c r="K652" t="s">
        <v>1526</v>
      </c>
      <c r="L652">
        <v>1380</v>
      </c>
      <c r="M652" t="s">
        <v>2960</v>
      </c>
      <c r="O652" t="s">
        <v>2978</v>
      </c>
      <c r="P652">
        <v>79.94</v>
      </c>
      <c r="Q652" t="s">
        <v>50</v>
      </c>
      <c r="R652" t="s">
        <v>60</v>
      </c>
      <c r="S652">
        <v>2.77</v>
      </c>
      <c r="T652">
        <v>5</v>
      </c>
      <c r="U652" t="s">
        <v>2994</v>
      </c>
      <c r="V652" t="s">
        <v>61</v>
      </c>
      <c r="W652">
        <v>3.5</v>
      </c>
      <c r="X652">
        <v>3</v>
      </c>
      <c r="Y652">
        <v>9</v>
      </c>
      <c r="Z652">
        <v>3</v>
      </c>
      <c r="AA652">
        <v>129</v>
      </c>
      <c r="AD652" t="s">
        <v>1575</v>
      </c>
      <c r="AE652" t="s">
        <v>1576</v>
      </c>
      <c r="AG652">
        <v>81</v>
      </c>
      <c r="AH652" t="s">
        <v>2995</v>
      </c>
      <c r="AI652" t="s">
        <v>2996</v>
      </c>
      <c r="AJ652" t="s">
        <v>2997</v>
      </c>
      <c r="AL652" t="s">
        <v>64</v>
      </c>
      <c r="AM652">
        <f>SUM( 3/1 )</f>
        <v>3</v>
      </c>
    </row>
    <row r="653" spans="1:39" x14ac:dyDescent="0.25">
      <c r="A653">
        <v>45081124</v>
      </c>
      <c r="B653" t="s">
        <v>1524</v>
      </c>
      <c r="C653" s="4">
        <v>45081</v>
      </c>
      <c r="D653" s="5">
        <v>0.58680555555555558</v>
      </c>
      <c r="E653" t="s">
        <v>2977</v>
      </c>
      <c r="H653" t="s">
        <v>228</v>
      </c>
      <c r="I653">
        <v>9000</v>
      </c>
      <c r="J653">
        <v>8</v>
      </c>
      <c r="K653" t="s">
        <v>1526</v>
      </c>
      <c r="L653">
        <v>1380</v>
      </c>
      <c r="M653" t="s">
        <v>2960</v>
      </c>
      <c r="O653" t="s">
        <v>2978</v>
      </c>
      <c r="P653">
        <v>79.94</v>
      </c>
      <c r="Q653" t="s">
        <v>61</v>
      </c>
      <c r="R653" t="s">
        <v>60</v>
      </c>
      <c r="S653">
        <v>4.7699999999999996</v>
      </c>
      <c r="T653">
        <v>1</v>
      </c>
      <c r="U653" t="s">
        <v>2979</v>
      </c>
      <c r="V653" t="s">
        <v>41</v>
      </c>
      <c r="W653">
        <v>125</v>
      </c>
      <c r="X653">
        <v>3</v>
      </c>
      <c r="Y653">
        <v>8</v>
      </c>
      <c r="Z653">
        <v>10</v>
      </c>
      <c r="AA653">
        <v>122</v>
      </c>
      <c r="AD653" t="s">
        <v>2980</v>
      </c>
      <c r="AE653" t="s">
        <v>2981</v>
      </c>
      <c r="AF653">
        <v>7</v>
      </c>
      <c r="AH653" t="s">
        <v>2982</v>
      </c>
      <c r="AI653" t="s">
        <v>2983</v>
      </c>
      <c r="AJ653" t="s">
        <v>2984</v>
      </c>
      <c r="AL653" t="s">
        <v>130</v>
      </c>
      <c r="AM653">
        <f>SUM( 20/1 )</f>
        <v>20</v>
      </c>
    </row>
    <row r="654" spans="1:39" x14ac:dyDescent="0.25">
      <c r="A654">
        <v>45081124</v>
      </c>
      <c r="B654" t="s">
        <v>1524</v>
      </c>
      <c r="C654" s="4">
        <v>45081</v>
      </c>
      <c r="D654" s="5">
        <v>0.58680555555555558</v>
      </c>
      <c r="E654" t="s">
        <v>2977</v>
      </c>
      <c r="H654" t="s">
        <v>228</v>
      </c>
      <c r="I654">
        <v>9000</v>
      </c>
      <c r="J654">
        <v>8</v>
      </c>
      <c r="K654" t="s">
        <v>1526</v>
      </c>
      <c r="L654">
        <v>1380</v>
      </c>
      <c r="M654" t="s">
        <v>2960</v>
      </c>
      <c r="O654" t="s">
        <v>2978</v>
      </c>
      <c r="P654">
        <v>79.94</v>
      </c>
      <c r="Q654" t="s">
        <v>53</v>
      </c>
      <c r="R654" t="s">
        <v>120</v>
      </c>
      <c r="S654">
        <v>4.97</v>
      </c>
      <c r="T654">
        <v>2</v>
      </c>
      <c r="U654" t="s">
        <v>2985</v>
      </c>
      <c r="V654" t="s">
        <v>46</v>
      </c>
      <c r="W654">
        <v>50</v>
      </c>
      <c r="X654">
        <v>3</v>
      </c>
      <c r="Y654">
        <v>9</v>
      </c>
      <c r="Z654">
        <v>3</v>
      </c>
      <c r="AA654">
        <v>129</v>
      </c>
      <c r="AC654" t="s">
        <v>154</v>
      </c>
      <c r="AD654" t="s">
        <v>1622</v>
      </c>
      <c r="AE654" t="s">
        <v>1562</v>
      </c>
      <c r="AH654" t="s">
        <v>2986</v>
      </c>
      <c r="AI654" t="s">
        <v>86</v>
      </c>
      <c r="AJ654" t="s">
        <v>221</v>
      </c>
      <c r="AL654" t="s">
        <v>90</v>
      </c>
      <c r="AM654">
        <f>SUM( 12/1 )</f>
        <v>12</v>
      </c>
    </row>
    <row r="655" spans="1:39" x14ac:dyDescent="0.25">
      <c r="A655">
        <v>45081124</v>
      </c>
      <c r="B655" t="s">
        <v>1524</v>
      </c>
      <c r="C655" s="4">
        <v>45081</v>
      </c>
      <c r="D655" s="5">
        <v>0.58680555555555558</v>
      </c>
      <c r="E655" t="s">
        <v>2977</v>
      </c>
      <c r="H655" t="s">
        <v>228</v>
      </c>
      <c r="I655">
        <v>9000</v>
      </c>
      <c r="J655">
        <v>8</v>
      </c>
      <c r="K655" t="s">
        <v>1526</v>
      </c>
      <c r="L655">
        <v>1380</v>
      </c>
      <c r="M655" t="s">
        <v>2960</v>
      </c>
      <c r="O655" t="s">
        <v>2978</v>
      </c>
      <c r="P655">
        <v>79.94</v>
      </c>
      <c r="Q655" t="s">
        <v>46</v>
      </c>
      <c r="R655" t="s">
        <v>114</v>
      </c>
      <c r="S655">
        <v>6.22</v>
      </c>
      <c r="T655">
        <v>4</v>
      </c>
      <c r="U655" t="s">
        <v>2991</v>
      </c>
      <c r="V655" t="s">
        <v>53</v>
      </c>
      <c r="W655">
        <v>50</v>
      </c>
      <c r="X655">
        <v>3</v>
      </c>
      <c r="Y655">
        <v>9</v>
      </c>
      <c r="Z655">
        <v>3</v>
      </c>
      <c r="AA655">
        <v>129</v>
      </c>
      <c r="AD655" t="s">
        <v>1824</v>
      </c>
      <c r="AE655" t="s">
        <v>1551</v>
      </c>
      <c r="AH655" t="s">
        <v>2992</v>
      </c>
      <c r="AI655" t="s">
        <v>2993</v>
      </c>
      <c r="AJ655" t="s">
        <v>165</v>
      </c>
      <c r="AL655" t="s">
        <v>127</v>
      </c>
      <c r="AM655">
        <f>SUM( 16/1 )</f>
        <v>16</v>
      </c>
    </row>
    <row r="656" spans="1:39" x14ac:dyDescent="0.25">
      <c r="A656">
        <v>45081124</v>
      </c>
      <c r="B656" t="s">
        <v>1524</v>
      </c>
      <c r="C656" s="4">
        <v>45081</v>
      </c>
      <c r="D656" s="5">
        <v>0.58680555555555558</v>
      </c>
      <c r="E656" t="s">
        <v>2977</v>
      </c>
      <c r="H656" t="s">
        <v>228</v>
      </c>
      <c r="I656">
        <v>9000</v>
      </c>
      <c r="J656">
        <v>8</v>
      </c>
      <c r="K656" t="s">
        <v>1526</v>
      </c>
      <c r="L656">
        <v>1380</v>
      </c>
      <c r="M656" t="s">
        <v>2960</v>
      </c>
      <c r="O656" t="s">
        <v>2978</v>
      </c>
      <c r="P656">
        <v>79.94</v>
      </c>
      <c r="Q656" t="s">
        <v>91</v>
      </c>
      <c r="R656" t="s">
        <v>41</v>
      </c>
      <c r="S656">
        <v>7.22</v>
      </c>
      <c r="T656">
        <v>3</v>
      </c>
      <c r="U656" t="s">
        <v>2987</v>
      </c>
      <c r="V656" t="s">
        <v>91</v>
      </c>
      <c r="W656">
        <v>7.5</v>
      </c>
      <c r="X656">
        <v>3</v>
      </c>
      <c r="Y656">
        <v>9</v>
      </c>
      <c r="Z656">
        <v>3</v>
      </c>
      <c r="AA656">
        <v>129</v>
      </c>
      <c r="AD656" t="s">
        <v>2988</v>
      </c>
      <c r="AE656" t="s">
        <v>1540</v>
      </c>
      <c r="AH656" t="s">
        <v>2989</v>
      </c>
      <c r="AI656" t="s">
        <v>2990</v>
      </c>
      <c r="AJ656" t="s">
        <v>102</v>
      </c>
      <c r="AL656" t="s">
        <v>986</v>
      </c>
      <c r="AM656">
        <f>SUM( 15/2 )</f>
        <v>7.5</v>
      </c>
    </row>
    <row r="657" spans="1:39" x14ac:dyDescent="0.25">
      <c r="A657">
        <v>45081125</v>
      </c>
      <c r="B657" t="s">
        <v>1524</v>
      </c>
      <c r="C657" s="4">
        <v>45081</v>
      </c>
      <c r="D657" s="5">
        <v>0.60902777777777772</v>
      </c>
      <c r="E657" t="s">
        <v>3007</v>
      </c>
      <c r="H657" t="s">
        <v>233</v>
      </c>
      <c r="I657">
        <v>7800</v>
      </c>
      <c r="J657">
        <v>7</v>
      </c>
      <c r="K657" t="s">
        <v>856</v>
      </c>
      <c r="L657">
        <v>1540</v>
      </c>
      <c r="M657" t="s">
        <v>2960</v>
      </c>
      <c r="N657">
        <v>85</v>
      </c>
      <c r="O657" t="s">
        <v>3008</v>
      </c>
      <c r="P657">
        <v>89.78</v>
      </c>
      <c r="Q657" t="s">
        <v>41</v>
      </c>
      <c r="S657">
        <v>0</v>
      </c>
      <c r="T657">
        <v>3</v>
      </c>
      <c r="U657" t="s">
        <v>3017</v>
      </c>
      <c r="V657" t="s">
        <v>46</v>
      </c>
      <c r="W657">
        <v>12</v>
      </c>
      <c r="X657">
        <v>3</v>
      </c>
      <c r="Y657">
        <v>9</v>
      </c>
      <c r="Z657">
        <v>0</v>
      </c>
      <c r="AA657">
        <v>126</v>
      </c>
      <c r="AD657" t="s">
        <v>1678</v>
      </c>
      <c r="AE657" t="s">
        <v>1600</v>
      </c>
      <c r="AF657">
        <v>7</v>
      </c>
      <c r="AG657">
        <v>72</v>
      </c>
      <c r="AH657" t="s">
        <v>3018</v>
      </c>
      <c r="AI657" t="s">
        <v>3019</v>
      </c>
      <c r="AJ657" t="s">
        <v>3020</v>
      </c>
      <c r="AL657" t="s">
        <v>74</v>
      </c>
      <c r="AM657">
        <f>SUM( 8/1 )</f>
        <v>8</v>
      </c>
    </row>
    <row r="658" spans="1:39" x14ac:dyDescent="0.25">
      <c r="A658">
        <v>45081125</v>
      </c>
      <c r="B658" t="s">
        <v>1524</v>
      </c>
      <c r="C658" s="4">
        <v>45081</v>
      </c>
      <c r="D658" s="5">
        <v>0.60902777777777772</v>
      </c>
      <c r="E658" t="s">
        <v>3007</v>
      </c>
      <c r="H658" t="s">
        <v>233</v>
      </c>
      <c r="I658">
        <v>7800</v>
      </c>
      <c r="J658">
        <v>7</v>
      </c>
      <c r="K658" t="s">
        <v>856</v>
      </c>
      <c r="L658">
        <v>1540</v>
      </c>
      <c r="M658" t="s">
        <v>2960</v>
      </c>
      <c r="N658">
        <v>85</v>
      </c>
      <c r="O658" t="s">
        <v>3008</v>
      </c>
      <c r="P658">
        <v>89.78</v>
      </c>
      <c r="Q658" t="s">
        <v>60</v>
      </c>
      <c r="R658" t="s">
        <v>75</v>
      </c>
      <c r="S658">
        <v>0.5</v>
      </c>
      <c r="T658">
        <v>6</v>
      </c>
      <c r="U658" t="s">
        <v>3027</v>
      </c>
      <c r="V658" t="s">
        <v>50</v>
      </c>
      <c r="W658">
        <v>2.75</v>
      </c>
      <c r="X658">
        <v>3</v>
      </c>
      <c r="Y658">
        <v>9</v>
      </c>
      <c r="Z658">
        <v>5</v>
      </c>
      <c r="AA658">
        <v>131</v>
      </c>
      <c r="AB658" t="s">
        <v>2159</v>
      </c>
      <c r="AD658" t="s">
        <v>1575</v>
      </c>
      <c r="AE658" t="s">
        <v>1576</v>
      </c>
      <c r="AG658">
        <v>70</v>
      </c>
      <c r="AH658" t="s">
        <v>3028</v>
      </c>
      <c r="AI658" t="s">
        <v>3029</v>
      </c>
      <c r="AJ658" t="s">
        <v>165</v>
      </c>
      <c r="AK658" t="s">
        <v>44</v>
      </c>
      <c r="AL658" t="s">
        <v>106</v>
      </c>
      <c r="AM658">
        <f>SUM( 5/1 )</f>
        <v>5</v>
      </c>
    </row>
    <row r="659" spans="1:39" x14ac:dyDescent="0.25">
      <c r="A659">
        <v>45081125</v>
      </c>
      <c r="B659" t="s">
        <v>1524</v>
      </c>
      <c r="C659" s="4">
        <v>45081</v>
      </c>
      <c r="D659" s="5">
        <v>0.60902777777777772</v>
      </c>
      <c r="E659" t="s">
        <v>3007</v>
      </c>
      <c r="H659" t="s">
        <v>233</v>
      </c>
      <c r="I659">
        <v>7800</v>
      </c>
      <c r="J659">
        <v>7</v>
      </c>
      <c r="K659" t="s">
        <v>856</v>
      </c>
      <c r="L659">
        <v>1540</v>
      </c>
      <c r="M659" t="s">
        <v>2960</v>
      </c>
      <c r="N659">
        <v>85</v>
      </c>
      <c r="O659" t="s">
        <v>3008</v>
      </c>
      <c r="P659">
        <v>89.78</v>
      </c>
      <c r="Q659" t="s">
        <v>56</v>
      </c>
      <c r="R659" t="s">
        <v>152</v>
      </c>
      <c r="S659">
        <v>3.25</v>
      </c>
      <c r="T659">
        <v>7</v>
      </c>
      <c r="U659" t="s">
        <v>3030</v>
      </c>
      <c r="V659" t="s">
        <v>56</v>
      </c>
      <c r="W659">
        <v>5.5</v>
      </c>
      <c r="X659">
        <v>3</v>
      </c>
      <c r="Y659">
        <v>9</v>
      </c>
      <c r="Z659">
        <v>4</v>
      </c>
      <c r="AA659">
        <v>130</v>
      </c>
      <c r="AC659" t="s">
        <v>890</v>
      </c>
      <c r="AD659" t="s">
        <v>223</v>
      </c>
      <c r="AE659" t="s">
        <v>371</v>
      </c>
      <c r="AG659">
        <v>69</v>
      </c>
      <c r="AH659" t="s">
        <v>3031</v>
      </c>
      <c r="AI659" t="s">
        <v>3032</v>
      </c>
      <c r="AJ659" t="s">
        <v>728</v>
      </c>
      <c r="AL659" t="s">
        <v>74</v>
      </c>
      <c r="AM659">
        <f>SUM( 8/1 )</f>
        <v>8</v>
      </c>
    </row>
    <row r="660" spans="1:39" x14ac:dyDescent="0.25">
      <c r="A660">
        <v>45081125</v>
      </c>
      <c r="B660" t="s">
        <v>1524</v>
      </c>
      <c r="C660" s="4">
        <v>45081</v>
      </c>
      <c r="D660" s="5">
        <v>0.60902777777777772</v>
      </c>
      <c r="E660" t="s">
        <v>3007</v>
      </c>
      <c r="H660" t="s">
        <v>233</v>
      </c>
      <c r="I660">
        <v>7800</v>
      </c>
      <c r="J660">
        <v>7</v>
      </c>
      <c r="K660" t="s">
        <v>856</v>
      </c>
      <c r="L660">
        <v>1540</v>
      </c>
      <c r="M660" t="s">
        <v>2960</v>
      </c>
      <c r="N660">
        <v>85</v>
      </c>
      <c r="O660" t="s">
        <v>3008</v>
      </c>
      <c r="P660">
        <v>89.78</v>
      </c>
      <c r="Q660" t="s">
        <v>50</v>
      </c>
      <c r="R660" t="s">
        <v>87</v>
      </c>
      <c r="S660">
        <v>4.75</v>
      </c>
      <c r="T660">
        <v>2</v>
      </c>
      <c r="U660" t="s">
        <v>3012</v>
      </c>
      <c r="V660" t="s">
        <v>41</v>
      </c>
      <c r="W660">
        <v>8.5</v>
      </c>
      <c r="X660">
        <v>3</v>
      </c>
      <c r="Y660">
        <v>9</v>
      </c>
      <c r="Z660">
        <v>2</v>
      </c>
      <c r="AA660">
        <v>128</v>
      </c>
      <c r="AD660" t="s">
        <v>1060</v>
      </c>
      <c r="AE660" t="s">
        <v>3013</v>
      </c>
      <c r="AF660">
        <v>10</v>
      </c>
      <c r="AG660">
        <v>77</v>
      </c>
      <c r="AH660" t="s">
        <v>3014</v>
      </c>
      <c r="AI660" t="s">
        <v>3015</v>
      </c>
      <c r="AJ660" t="s">
        <v>3016</v>
      </c>
      <c r="AK660" t="s">
        <v>44</v>
      </c>
      <c r="AL660" t="s">
        <v>106</v>
      </c>
      <c r="AM660">
        <f>SUM( 5/1 )</f>
        <v>5</v>
      </c>
    </row>
    <row r="661" spans="1:39" x14ac:dyDescent="0.25">
      <c r="A661">
        <v>45081125</v>
      </c>
      <c r="B661" t="s">
        <v>1524</v>
      </c>
      <c r="C661" s="4">
        <v>45081</v>
      </c>
      <c r="D661" s="5">
        <v>0.60902777777777772</v>
      </c>
      <c r="E661" t="s">
        <v>3007</v>
      </c>
      <c r="H661" t="s">
        <v>233</v>
      </c>
      <c r="I661">
        <v>7800</v>
      </c>
      <c r="J661">
        <v>7</v>
      </c>
      <c r="K661" t="s">
        <v>856</v>
      </c>
      <c r="L661">
        <v>1540</v>
      </c>
      <c r="M661" t="s">
        <v>2960</v>
      </c>
      <c r="N661">
        <v>85</v>
      </c>
      <c r="O661" t="s">
        <v>3008</v>
      </c>
      <c r="P661">
        <v>89.78</v>
      </c>
      <c r="Q661" t="s">
        <v>61</v>
      </c>
      <c r="R661" t="s">
        <v>210</v>
      </c>
      <c r="S661">
        <v>4.7699999999999996</v>
      </c>
      <c r="T661">
        <v>1</v>
      </c>
      <c r="U661" t="s">
        <v>3009</v>
      </c>
      <c r="V661" t="s">
        <v>60</v>
      </c>
      <c r="W661">
        <v>4</v>
      </c>
      <c r="X661">
        <v>3</v>
      </c>
      <c r="Y661">
        <v>10</v>
      </c>
      <c r="Z661">
        <v>0</v>
      </c>
      <c r="AA661">
        <v>140</v>
      </c>
      <c r="AC661" t="s">
        <v>73</v>
      </c>
      <c r="AD661" t="s">
        <v>1670</v>
      </c>
      <c r="AE661" t="s">
        <v>1671</v>
      </c>
      <c r="AG661">
        <v>79</v>
      </c>
      <c r="AH661" t="s">
        <v>3010</v>
      </c>
      <c r="AI661" t="s">
        <v>3011</v>
      </c>
      <c r="AJ661" t="s">
        <v>51</v>
      </c>
      <c r="AK661" t="s">
        <v>44</v>
      </c>
      <c r="AL661" t="s">
        <v>139</v>
      </c>
      <c r="AM661">
        <f>SUM( 9/4 )</f>
        <v>2.25</v>
      </c>
    </row>
    <row r="662" spans="1:39" x14ac:dyDescent="0.25">
      <c r="A662">
        <v>45081125</v>
      </c>
      <c r="B662" t="s">
        <v>1524</v>
      </c>
      <c r="C662" s="4">
        <v>45081</v>
      </c>
      <c r="D662" s="5">
        <v>0.60902777777777772</v>
      </c>
      <c r="E662" t="s">
        <v>3007</v>
      </c>
      <c r="H662" t="s">
        <v>233</v>
      </c>
      <c r="I662">
        <v>7800</v>
      </c>
      <c r="J662">
        <v>7</v>
      </c>
      <c r="K662" t="s">
        <v>856</v>
      </c>
      <c r="L662">
        <v>1540</v>
      </c>
      <c r="M662" t="s">
        <v>2960</v>
      </c>
      <c r="N662">
        <v>85</v>
      </c>
      <c r="O662" t="s">
        <v>3008</v>
      </c>
      <c r="P662">
        <v>89.78</v>
      </c>
      <c r="Q662" t="s">
        <v>53</v>
      </c>
      <c r="R662" t="s">
        <v>103</v>
      </c>
      <c r="S662">
        <v>7.27</v>
      </c>
      <c r="T662">
        <v>5</v>
      </c>
      <c r="U662" t="s">
        <v>3024</v>
      </c>
      <c r="V662" t="s">
        <v>53</v>
      </c>
      <c r="W662">
        <v>18</v>
      </c>
      <c r="X662">
        <v>3</v>
      </c>
      <c r="Y662">
        <v>9</v>
      </c>
      <c r="Z662">
        <v>5</v>
      </c>
      <c r="AA662">
        <v>131</v>
      </c>
      <c r="AD662" t="s">
        <v>1704</v>
      </c>
      <c r="AE662" t="s">
        <v>1061</v>
      </c>
      <c r="AG662">
        <v>70</v>
      </c>
      <c r="AH662" t="s">
        <v>3025</v>
      </c>
      <c r="AI662" t="s">
        <v>3026</v>
      </c>
      <c r="AJ662" t="s">
        <v>165</v>
      </c>
      <c r="AL662" t="s">
        <v>74</v>
      </c>
      <c r="AM662">
        <f>SUM( 8/1 )</f>
        <v>8</v>
      </c>
    </row>
    <row r="663" spans="1:39" x14ac:dyDescent="0.25">
      <c r="A663">
        <v>45081125</v>
      </c>
      <c r="B663" t="s">
        <v>1524</v>
      </c>
      <c r="C663" s="4">
        <v>45081</v>
      </c>
      <c r="D663" s="5">
        <v>0.60902777777777772</v>
      </c>
      <c r="E663" t="s">
        <v>3007</v>
      </c>
      <c r="H663" t="s">
        <v>233</v>
      </c>
      <c r="I663">
        <v>7800</v>
      </c>
      <c r="J663">
        <v>7</v>
      </c>
      <c r="K663" t="s">
        <v>856</v>
      </c>
      <c r="L663">
        <v>1540</v>
      </c>
      <c r="M663" t="s">
        <v>2960</v>
      </c>
      <c r="N663">
        <v>85</v>
      </c>
      <c r="O663" t="s">
        <v>3008</v>
      </c>
      <c r="P663">
        <v>89.78</v>
      </c>
      <c r="Q663" t="s">
        <v>46</v>
      </c>
      <c r="R663" t="s">
        <v>120</v>
      </c>
      <c r="S663">
        <v>7.47</v>
      </c>
      <c r="T663">
        <v>4</v>
      </c>
      <c r="U663" t="s">
        <v>3021</v>
      </c>
      <c r="V663" t="s">
        <v>61</v>
      </c>
      <c r="W663">
        <v>2.75</v>
      </c>
      <c r="X663">
        <v>3</v>
      </c>
      <c r="Y663">
        <v>9</v>
      </c>
      <c r="Z663">
        <v>7</v>
      </c>
      <c r="AA663">
        <v>133</v>
      </c>
      <c r="AB663" t="s">
        <v>2159</v>
      </c>
      <c r="AD663" t="s">
        <v>1794</v>
      </c>
      <c r="AE663" t="s">
        <v>1571</v>
      </c>
      <c r="AG663">
        <v>72</v>
      </c>
      <c r="AH663" t="s">
        <v>3022</v>
      </c>
      <c r="AI663" t="s">
        <v>3023</v>
      </c>
      <c r="AJ663" t="s">
        <v>51</v>
      </c>
      <c r="AL663" t="s">
        <v>150</v>
      </c>
      <c r="AM663">
        <f>SUM( 9/2 )</f>
        <v>4.5</v>
      </c>
    </row>
    <row r="664" spans="1:39" x14ac:dyDescent="0.25">
      <c r="A664">
        <v>45081126</v>
      </c>
      <c r="B664" t="s">
        <v>1524</v>
      </c>
      <c r="C664" s="4">
        <v>45081</v>
      </c>
      <c r="D664" s="5">
        <v>0.62986111111111109</v>
      </c>
      <c r="E664" t="s">
        <v>3033</v>
      </c>
      <c r="H664" t="s">
        <v>40</v>
      </c>
      <c r="I664">
        <v>7200</v>
      </c>
      <c r="J664">
        <v>14</v>
      </c>
      <c r="K664" t="s">
        <v>3034</v>
      </c>
      <c r="L664">
        <v>3560</v>
      </c>
      <c r="M664" t="s">
        <v>2960</v>
      </c>
      <c r="O664" t="s">
        <v>3035</v>
      </c>
      <c r="P664">
        <v>225</v>
      </c>
      <c r="Q664" t="s">
        <v>41</v>
      </c>
      <c r="S664">
        <v>0</v>
      </c>
      <c r="T664">
        <v>15</v>
      </c>
      <c r="U664" t="s">
        <v>3089</v>
      </c>
      <c r="V664" t="s">
        <v>158</v>
      </c>
      <c r="W664">
        <v>6.5</v>
      </c>
      <c r="X664">
        <v>4</v>
      </c>
      <c r="Y664">
        <v>8</v>
      </c>
      <c r="Z664">
        <v>9</v>
      </c>
      <c r="AA664">
        <v>121</v>
      </c>
      <c r="AC664" t="s">
        <v>88</v>
      </c>
      <c r="AD664" t="s">
        <v>3090</v>
      </c>
      <c r="AE664" t="s">
        <v>319</v>
      </c>
      <c r="AG664">
        <v>56</v>
      </c>
      <c r="AH664" t="s">
        <v>3091</v>
      </c>
      <c r="AI664" t="s">
        <v>3092</v>
      </c>
      <c r="AJ664" t="s">
        <v>51</v>
      </c>
      <c r="AL664" t="s">
        <v>119</v>
      </c>
      <c r="AM664">
        <f>SUM( 4/1 )</f>
        <v>4</v>
      </c>
    </row>
    <row r="665" spans="1:39" x14ac:dyDescent="0.25">
      <c r="A665">
        <v>45081126</v>
      </c>
      <c r="B665" t="s">
        <v>1524</v>
      </c>
      <c r="C665" s="4">
        <v>45081</v>
      </c>
      <c r="D665" s="5">
        <v>0.62986111111111109</v>
      </c>
      <c r="E665" t="s">
        <v>3033</v>
      </c>
      <c r="H665" t="s">
        <v>40</v>
      </c>
      <c r="I665">
        <v>7200</v>
      </c>
      <c r="J665">
        <v>14</v>
      </c>
      <c r="K665" t="s">
        <v>3034</v>
      </c>
      <c r="L665">
        <v>3560</v>
      </c>
      <c r="M665" t="s">
        <v>2960</v>
      </c>
      <c r="O665" t="s">
        <v>3035</v>
      </c>
      <c r="P665">
        <v>225</v>
      </c>
      <c r="Q665" t="s">
        <v>60</v>
      </c>
      <c r="R665" t="s">
        <v>114</v>
      </c>
      <c r="S665">
        <v>1.25</v>
      </c>
      <c r="T665">
        <v>11</v>
      </c>
      <c r="U665" t="s">
        <v>3075</v>
      </c>
      <c r="V665" t="s">
        <v>53</v>
      </c>
      <c r="W665">
        <v>4.5</v>
      </c>
      <c r="X665">
        <v>5</v>
      </c>
      <c r="Y665">
        <v>9</v>
      </c>
      <c r="Z665">
        <v>6</v>
      </c>
      <c r="AA665">
        <v>132</v>
      </c>
      <c r="AB665" t="s">
        <v>109</v>
      </c>
      <c r="AD665" t="s">
        <v>3076</v>
      </c>
      <c r="AE665" t="s">
        <v>1576</v>
      </c>
      <c r="AG665">
        <v>67</v>
      </c>
      <c r="AH665" t="s">
        <v>3077</v>
      </c>
      <c r="AI665" t="s">
        <v>3078</v>
      </c>
      <c r="AJ665" t="s">
        <v>65</v>
      </c>
      <c r="AL665" t="s">
        <v>106</v>
      </c>
      <c r="AM665">
        <f>SUM( 5/1 )</f>
        <v>5</v>
      </c>
    </row>
    <row r="666" spans="1:39" x14ac:dyDescent="0.25">
      <c r="A666">
        <v>45081126</v>
      </c>
      <c r="B666" t="s">
        <v>1524</v>
      </c>
      <c r="C666" s="4">
        <v>45081</v>
      </c>
      <c r="D666" s="5">
        <v>0.62986111111111109</v>
      </c>
      <c r="E666" t="s">
        <v>3033</v>
      </c>
      <c r="H666" t="s">
        <v>40</v>
      </c>
      <c r="I666">
        <v>7200</v>
      </c>
      <c r="J666">
        <v>14</v>
      </c>
      <c r="K666" t="s">
        <v>3034</v>
      </c>
      <c r="L666">
        <v>3560</v>
      </c>
      <c r="M666" t="s">
        <v>2960</v>
      </c>
      <c r="O666" t="s">
        <v>3035</v>
      </c>
      <c r="P666">
        <v>225</v>
      </c>
      <c r="Q666" t="s">
        <v>56</v>
      </c>
      <c r="R666" t="s">
        <v>41</v>
      </c>
      <c r="S666">
        <v>2.25</v>
      </c>
      <c r="T666">
        <v>8</v>
      </c>
      <c r="U666" t="s">
        <v>3061</v>
      </c>
      <c r="V666" t="s">
        <v>91</v>
      </c>
      <c r="W666">
        <v>7</v>
      </c>
      <c r="X666">
        <v>5</v>
      </c>
      <c r="Y666">
        <v>8</v>
      </c>
      <c r="Z666">
        <v>13</v>
      </c>
      <c r="AA666">
        <v>125</v>
      </c>
      <c r="AD666" t="s">
        <v>1714</v>
      </c>
      <c r="AE666" t="s">
        <v>3062</v>
      </c>
      <c r="AF666">
        <v>7</v>
      </c>
      <c r="AG666">
        <v>67</v>
      </c>
      <c r="AH666" t="s">
        <v>3063</v>
      </c>
      <c r="AI666" t="s">
        <v>3064</v>
      </c>
      <c r="AJ666" t="s">
        <v>3065</v>
      </c>
      <c r="AL666" t="s">
        <v>78</v>
      </c>
      <c r="AM666">
        <f>SUM( 10/1 )</f>
        <v>10</v>
      </c>
    </row>
    <row r="667" spans="1:39" x14ac:dyDescent="0.25">
      <c r="A667">
        <v>45081126</v>
      </c>
      <c r="B667" t="s">
        <v>1524</v>
      </c>
      <c r="C667" s="4">
        <v>45081</v>
      </c>
      <c r="D667" s="5">
        <v>0.62986111111111109</v>
      </c>
      <c r="E667" t="s">
        <v>3033</v>
      </c>
      <c r="H667" t="s">
        <v>40</v>
      </c>
      <c r="I667">
        <v>7200</v>
      </c>
      <c r="J667">
        <v>14</v>
      </c>
      <c r="K667" t="s">
        <v>3034</v>
      </c>
      <c r="L667">
        <v>3560</v>
      </c>
      <c r="M667" t="s">
        <v>2960</v>
      </c>
      <c r="O667" t="s">
        <v>3035</v>
      </c>
      <c r="P667">
        <v>225</v>
      </c>
      <c r="Q667" t="s">
        <v>50</v>
      </c>
      <c r="R667" t="s">
        <v>116</v>
      </c>
      <c r="S667">
        <v>3</v>
      </c>
      <c r="T667">
        <v>6</v>
      </c>
      <c r="U667" t="s">
        <v>3055</v>
      </c>
      <c r="V667" t="s">
        <v>61</v>
      </c>
      <c r="W667">
        <v>4</v>
      </c>
      <c r="X667">
        <v>4</v>
      </c>
      <c r="Y667">
        <v>9</v>
      </c>
      <c r="Z667">
        <v>11</v>
      </c>
      <c r="AA667">
        <v>137</v>
      </c>
      <c r="AB667" t="s">
        <v>42</v>
      </c>
      <c r="AD667" t="s">
        <v>223</v>
      </c>
      <c r="AE667" t="s">
        <v>371</v>
      </c>
      <c r="AG667">
        <v>72</v>
      </c>
      <c r="AH667" t="s">
        <v>3056</v>
      </c>
      <c r="AI667" t="s">
        <v>3057</v>
      </c>
      <c r="AJ667" t="s">
        <v>56</v>
      </c>
      <c r="AL667" t="s">
        <v>78</v>
      </c>
      <c r="AM667">
        <f>SUM( 10/1 )</f>
        <v>10</v>
      </c>
    </row>
    <row r="668" spans="1:39" x14ac:dyDescent="0.25">
      <c r="A668">
        <v>45081126</v>
      </c>
      <c r="B668" t="s">
        <v>1524</v>
      </c>
      <c r="C668" s="4">
        <v>45081</v>
      </c>
      <c r="D668" s="5">
        <v>0.62986111111111109</v>
      </c>
      <c r="E668" t="s">
        <v>3033</v>
      </c>
      <c r="H668" t="s">
        <v>40</v>
      </c>
      <c r="I668">
        <v>7200</v>
      </c>
      <c r="J668">
        <v>14</v>
      </c>
      <c r="K668" t="s">
        <v>3034</v>
      </c>
      <c r="L668">
        <v>3560</v>
      </c>
      <c r="M668" t="s">
        <v>2960</v>
      </c>
      <c r="O668" t="s">
        <v>3035</v>
      </c>
      <c r="P668">
        <v>225</v>
      </c>
      <c r="Q668" t="s">
        <v>61</v>
      </c>
      <c r="R668" t="s">
        <v>75</v>
      </c>
      <c r="S668">
        <v>3.5</v>
      </c>
      <c r="T668">
        <v>2</v>
      </c>
      <c r="U668" t="s">
        <v>3039</v>
      </c>
      <c r="V668" t="s">
        <v>128</v>
      </c>
      <c r="W668">
        <v>28</v>
      </c>
      <c r="X668">
        <v>10</v>
      </c>
      <c r="Y668">
        <v>10</v>
      </c>
      <c r="Z668">
        <v>2</v>
      </c>
      <c r="AA668">
        <v>142</v>
      </c>
      <c r="AC668" t="s">
        <v>73</v>
      </c>
      <c r="AD668" t="s">
        <v>1927</v>
      </c>
      <c r="AE668" t="s">
        <v>1612</v>
      </c>
      <c r="AG668">
        <v>77</v>
      </c>
      <c r="AH668" t="s">
        <v>3040</v>
      </c>
      <c r="AI668" t="s">
        <v>3041</v>
      </c>
      <c r="AJ668" t="s">
        <v>108</v>
      </c>
      <c r="AK668" t="s">
        <v>44</v>
      </c>
      <c r="AL668" t="s">
        <v>112</v>
      </c>
      <c r="AM668">
        <f>SUM( 14/1 )</f>
        <v>14</v>
      </c>
    </row>
    <row r="669" spans="1:39" x14ac:dyDescent="0.25">
      <c r="A669">
        <v>45081126</v>
      </c>
      <c r="B669" t="s">
        <v>1524</v>
      </c>
      <c r="C669" s="4">
        <v>45081</v>
      </c>
      <c r="D669" s="5">
        <v>0.62986111111111109</v>
      </c>
      <c r="E669" t="s">
        <v>3033</v>
      </c>
      <c r="H669" t="s">
        <v>40</v>
      </c>
      <c r="I669">
        <v>7200</v>
      </c>
      <c r="J669">
        <v>14</v>
      </c>
      <c r="K669" t="s">
        <v>3034</v>
      </c>
      <c r="L669">
        <v>3560</v>
      </c>
      <c r="M669" t="s">
        <v>2960</v>
      </c>
      <c r="O669" t="s">
        <v>3035</v>
      </c>
      <c r="P669">
        <v>225</v>
      </c>
      <c r="Q669" t="s">
        <v>53</v>
      </c>
      <c r="R669" t="s">
        <v>135</v>
      </c>
      <c r="S669">
        <v>3.65</v>
      </c>
      <c r="T669">
        <v>5</v>
      </c>
      <c r="U669" t="s">
        <v>3050</v>
      </c>
      <c r="V669" t="s">
        <v>86</v>
      </c>
      <c r="W669">
        <v>7.5</v>
      </c>
      <c r="X669">
        <v>8</v>
      </c>
      <c r="Y669">
        <v>9</v>
      </c>
      <c r="Z669">
        <v>6</v>
      </c>
      <c r="AA669">
        <v>132</v>
      </c>
      <c r="AC669" t="s">
        <v>141</v>
      </c>
      <c r="AD669" t="s">
        <v>3051</v>
      </c>
      <c r="AE669" t="s">
        <v>1548</v>
      </c>
      <c r="AF669">
        <v>7</v>
      </c>
      <c r="AG669">
        <v>74</v>
      </c>
      <c r="AH669" t="s">
        <v>3052</v>
      </c>
      <c r="AI669" t="s">
        <v>3053</v>
      </c>
      <c r="AJ669" t="s">
        <v>3054</v>
      </c>
      <c r="AL669" t="s">
        <v>112</v>
      </c>
      <c r="AM669">
        <f>SUM( 14/1 )</f>
        <v>14</v>
      </c>
    </row>
    <row r="670" spans="1:39" x14ac:dyDescent="0.25">
      <c r="A670">
        <v>45081126</v>
      </c>
      <c r="B670" t="s">
        <v>1524</v>
      </c>
      <c r="C670" s="4">
        <v>45081</v>
      </c>
      <c r="D670" s="5">
        <v>0.62986111111111109</v>
      </c>
      <c r="E670" t="s">
        <v>3033</v>
      </c>
      <c r="H670" t="s">
        <v>40</v>
      </c>
      <c r="I670">
        <v>7200</v>
      </c>
      <c r="J670">
        <v>14</v>
      </c>
      <c r="K670" t="s">
        <v>3034</v>
      </c>
      <c r="L670">
        <v>3560</v>
      </c>
      <c r="M670" t="s">
        <v>2960</v>
      </c>
      <c r="O670" t="s">
        <v>3035</v>
      </c>
      <c r="P670">
        <v>225</v>
      </c>
      <c r="Q670" t="s">
        <v>46</v>
      </c>
      <c r="R670" t="s">
        <v>120</v>
      </c>
      <c r="S670">
        <v>3.85</v>
      </c>
      <c r="T670">
        <v>1</v>
      </c>
      <c r="U670" t="s">
        <v>3036</v>
      </c>
      <c r="V670" t="s">
        <v>56</v>
      </c>
      <c r="W670">
        <v>4.5</v>
      </c>
      <c r="X670">
        <v>6</v>
      </c>
      <c r="Y670">
        <v>10</v>
      </c>
      <c r="Z670">
        <v>5</v>
      </c>
      <c r="AA670">
        <v>145</v>
      </c>
      <c r="AB670" t="s">
        <v>109</v>
      </c>
      <c r="AC670" t="s">
        <v>88</v>
      </c>
      <c r="AD670" t="s">
        <v>1570</v>
      </c>
      <c r="AE670" t="s">
        <v>1571</v>
      </c>
      <c r="AG670">
        <v>80</v>
      </c>
      <c r="AH670" t="s">
        <v>3037</v>
      </c>
      <c r="AI670" t="s">
        <v>3038</v>
      </c>
      <c r="AJ670" t="s">
        <v>108</v>
      </c>
      <c r="AL670" t="s">
        <v>78</v>
      </c>
      <c r="AM670">
        <f>SUM( 10/1 )</f>
        <v>10</v>
      </c>
    </row>
    <row r="671" spans="1:39" x14ac:dyDescent="0.25">
      <c r="A671">
        <v>45081126</v>
      </c>
      <c r="B671" t="s">
        <v>1524</v>
      </c>
      <c r="C671" s="4">
        <v>45081</v>
      </c>
      <c r="D671" s="5">
        <v>0.62986111111111109</v>
      </c>
      <c r="E671" t="s">
        <v>3033</v>
      </c>
      <c r="H671" t="s">
        <v>40</v>
      </c>
      <c r="I671">
        <v>7200</v>
      </c>
      <c r="J671">
        <v>14</v>
      </c>
      <c r="K671" t="s">
        <v>3034</v>
      </c>
      <c r="L671">
        <v>3560</v>
      </c>
      <c r="M671" t="s">
        <v>2960</v>
      </c>
      <c r="O671" t="s">
        <v>3035</v>
      </c>
      <c r="P671">
        <v>225</v>
      </c>
      <c r="Q671" t="s">
        <v>91</v>
      </c>
      <c r="R671" t="s">
        <v>54</v>
      </c>
      <c r="S671">
        <v>5.6</v>
      </c>
      <c r="T671">
        <v>3</v>
      </c>
      <c r="U671" t="s">
        <v>3042</v>
      </c>
      <c r="V671" t="s">
        <v>92</v>
      </c>
      <c r="W671">
        <v>25</v>
      </c>
      <c r="X671">
        <v>7</v>
      </c>
      <c r="Y671">
        <v>9</v>
      </c>
      <c r="Z671">
        <v>7</v>
      </c>
      <c r="AA671">
        <v>133</v>
      </c>
      <c r="AC671" t="s">
        <v>88</v>
      </c>
      <c r="AD671" t="s">
        <v>1682</v>
      </c>
      <c r="AE671" t="s">
        <v>3043</v>
      </c>
      <c r="AF671">
        <v>7</v>
      </c>
      <c r="AG671">
        <v>75</v>
      </c>
      <c r="AH671" t="s">
        <v>3044</v>
      </c>
      <c r="AI671" t="s">
        <v>3045</v>
      </c>
      <c r="AJ671" t="s">
        <v>3046</v>
      </c>
      <c r="AL671" t="s">
        <v>76</v>
      </c>
      <c r="AM671">
        <f>SUM( 25/1 )</f>
        <v>25</v>
      </c>
    </row>
    <row r="672" spans="1:39" x14ac:dyDescent="0.25">
      <c r="A672">
        <v>45081126</v>
      </c>
      <c r="B672" t="s">
        <v>1524</v>
      </c>
      <c r="C672" s="4">
        <v>45081</v>
      </c>
      <c r="D672" s="5">
        <v>0.62986111111111109</v>
      </c>
      <c r="E672" t="s">
        <v>3033</v>
      </c>
      <c r="H672" t="s">
        <v>40</v>
      </c>
      <c r="I672">
        <v>7200</v>
      </c>
      <c r="J672">
        <v>14</v>
      </c>
      <c r="K672" t="s">
        <v>3034</v>
      </c>
      <c r="L672">
        <v>3560</v>
      </c>
      <c r="M672" t="s">
        <v>2960</v>
      </c>
      <c r="O672" t="s">
        <v>3035</v>
      </c>
      <c r="P672">
        <v>225</v>
      </c>
      <c r="Q672" t="s">
        <v>86</v>
      </c>
      <c r="R672" t="s">
        <v>114</v>
      </c>
      <c r="S672">
        <v>6.85</v>
      </c>
      <c r="T672">
        <v>4</v>
      </c>
      <c r="U672" t="s">
        <v>3047</v>
      </c>
      <c r="V672" t="s">
        <v>161</v>
      </c>
      <c r="W672">
        <v>12</v>
      </c>
      <c r="X672">
        <v>7</v>
      </c>
      <c r="Y672">
        <v>9</v>
      </c>
      <c r="Z672">
        <v>13</v>
      </c>
      <c r="AA672">
        <v>139</v>
      </c>
      <c r="AD672" t="s">
        <v>2064</v>
      </c>
      <c r="AE672" t="s">
        <v>1544</v>
      </c>
      <c r="AG672">
        <v>74</v>
      </c>
      <c r="AH672" t="s">
        <v>3048</v>
      </c>
      <c r="AI672" t="s">
        <v>3049</v>
      </c>
      <c r="AJ672" t="s">
        <v>161</v>
      </c>
      <c r="AL672" t="s">
        <v>138</v>
      </c>
      <c r="AM672">
        <f>SUM( 6/1 )</f>
        <v>6</v>
      </c>
    </row>
    <row r="673" spans="1:39" x14ac:dyDescent="0.25">
      <c r="A673">
        <v>45081126</v>
      </c>
      <c r="B673" t="s">
        <v>1524</v>
      </c>
      <c r="C673" s="4">
        <v>45081</v>
      </c>
      <c r="D673" s="5">
        <v>0.62986111111111109</v>
      </c>
      <c r="E673" t="s">
        <v>3033</v>
      </c>
      <c r="H673" t="s">
        <v>40</v>
      </c>
      <c r="I673">
        <v>7200</v>
      </c>
      <c r="J673">
        <v>14</v>
      </c>
      <c r="K673" t="s">
        <v>3034</v>
      </c>
      <c r="L673">
        <v>3560</v>
      </c>
      <c r="M673" t="s">
        <v>2960</v>
      </c>
      <c r="O673" t="s">
        <v>3035</v>
      </c>
      <c r="P673">
        <v>225</v>
      </c>
      <c r="Q673" t="s">
        <v>125</v>
      </c>
      <c r="R673" t="s">
        <v>120</v>
      </c>
      <c r="S673">
        <v>7.05</v>
      </c>
      <c r="T673">
        <v>9</v>
      </c>
      <c r="U673" t="s">
        <v>3066</v>
      </c>
      <c r="V673" t="s">
        <v>51</v>
      </c>
      <c r="W673">
        <v>14</v>
      </c>
      <c r="X673">
        <v>4</v>
      </c>
      <c r="Y673">
        <v>9</v>
      </c>
      <c r="Z673">
        <v>6</v>
      </c>
      <c r="AA673">
        <v>132</v>
      </c>
      <c r="AD673" t="s">
        <v>3067</v>
      </c>
      <c r="AE673" t="s">
        <v>1540</v>
      </c>
      <c r="AG673">
        <v>67</v>
      </c>
      <c r="AH673" t="s">
        <v>3068</v>
      </c>
      <c r="AI673" t="s">
        <v>3069</v>
      </c>
      <c r="AJ673" t="s">
        <v>1343</v>
      </c>
      <c r="AL673" t="s">
        <v>49</v>
      </c>
      <c r="AM673">
        <f>SUM( 33/1 )</f>
        <v>33</v>
      </c>
    </row>
    <row r="674" spans="1:39" x14ac:dyDescent="0.25">
      <c r="A674">
        <v>45081126</v>
      </c>
      <c r="B674" t="s">
        <v>1524</v>
      </c>
      <c r="C674" s="4">
        <v>45081</v>
      </c>
      <c r="D674" s="5">
        <v>0.62986111111111109</v>
      </c>
      <c r="E674" t="s">
        <v>3033</v>
      </c>
      <c r="H674" t="s">
        <v>40</v>
      </c>
      <c r="I674">
        <v>7200</v>
      </c>
      <c r="J674">
        <v>14</v>
      </c>
      <c r="K674" t="s">
        <v>3034</v>
      </c>
      <c r="L674">
        <v>3560</v>
      </c>
      <c r="M674" t="s">
        <v>2960</v>
      </c>
      <c r="O674" t="s">
        <v>3035</v>
      </c>
      <c r="P674">
        <v>225</v>
      </c>
      <c r="Q674" t="s">
        <v>92</v>
      </c>
      <c r="R674" t="s">
        <v>140</v>
      </c>
      <c r="S674">
        <v>10.8</v>
      </c>
      <c r="T674">
        <v>10</v>
      </c>
      <c r="U674" t="s">
        <v>3070</v>
      </c>
      <c r="V674" t="s">
        <v>125</v>
      </c>
      <c r="W674">
        <v>125</v>
      </c>
      <c r="X674">
        <v>5</v>
      </c>
      <c r="Y674">
        <v>9</v>
      </c>
      <c r="Z674">
        <v>3</v>
      </c>
      <c r="AA674">
        <v>129</v>
      </c>
      <c r="AD674" t="s">
        <v>3071</v>
      </c>
      <c r="AE674" t="s">
        <v>3072</v>
      </c>
      <c r="AF674">
        <v>5</v>
      </c>
      <c r="AG674">
        <v>69</v>
      </c>
      <c r="AH674" t="s">
        <v>3073</v>
      </c>
      <c r="AI674" t="s">
        <v>3074</v>
      </c>
      <c r="AJ674" t="s">
        <v>51</v>
      </c>
      <c r="AL674" t="s">
        <v>52</v>
      </c>
      <c r="AM674">
        <f>SUM( 50/1 )</f>
        <v>50</v>
      </c>
    </row>
    <row r="675" spans="1:39" x14ac:dyDescent="0.25">
      <c r="A675">
        <v>45081126</v>
      </c>
      <c r="B675" t="s">
        <v>1524</v>
      </c>
      <c r="C675" s="4">
        <v>45081</v>
      </c>
      <c r="D675" s="5">
        <v>0.62986111111111109</v>
      </c>
      <c r="E675" t="s">
        <v>3033</v>
      </c>
      <c r="H675" t="s">
        <v>40</v>
      </c>
      <c r="I675">
        <v>7200</v>
      </c>
      <c r="J675">
        <v>14</v>
      </c>
      <c r="K675" t="s">
        <v>3034</v>
      </c>
      <c r="L675">
        <v>3560</v>
      </c>
      <c r="M675" t="s">
        <v>2960</v>
      </c>
      <c r="O675" t="s">
        <v>3035</v>
      </c>
      <c r="P675">
        <v>225</v>
      </c>
      <c r="Q675" t="s">
        <v>51</v>
      </c>
      <c r="R675" t="s">
        <v>114</v>
      </c>
      <c r="S675">
        <v>12.05</v>
      </c>
      <c r="T675">
        <v>13</v>
      </c>
      <c r="U675" t="s">
        <v>3084</v>
      </c>
      <c r="V675" t="s">
        <v>41</v>
      </c>
      <c r="W675">
        <v>40</v>
      </c>
      <c r="X675">
        <v>6</v>
      </c>
      <c r="Y675">
        <v>8</v>
      </c>
      <c r="Z675">
        <v>13</v>
      </c>
      <c r="AA675">
        <v>125</v>
      </c>
      <c r="AC675" t="s">
        <v>62</v>
      </c>
      <c r="AD675" t="s">
        <v>3085</v>
      </c>
      <c r="AE675" t="s">
        <v>1799</v>
      </c>
      <c r="AG675">
        <v>60</v>
      </c>
      <c r="AH675" t="s">
        <v>3086</v>
      </c>
      <c r="AI675" t="s">
        <v>3087</v>
      </c>
      <c r="AJ675" t="s">
        <v>3088</v>
      </c>
      <c r="AL675" t="s">
        <v>49</v>
      </c>
      <c r="AM675">
        <f>SUM( 33/1 )</f>
        <v>33</v>
      </c>
    </row>
    <row r="676" spans="1:39" x14ac:dyDescent="0.25">
      <c r="A676">
        <v>45081126</v>
      </c>
      <c r="B676" t="s">
        <v>1524</v>
      </c>
      <c r="C676" s="4">
        <v>45081</v>
      </c>
      <c r="D676" s="5">
        <v>0.62986111111111109</v>
      </c>
      <c r="E676" t="s">
        <v>3033</v>
      </c>
      <c r="H676" t="s">
        <v>40</v>
      </c>
      <c r="I676">
        <v>7200</v>
      </c>
      <c r="J676">
        <v>14</v>
      </c>
      <c r="K676" t="s">
        <v>3034</v>
      </c>
      <c r="L676">
        <v>3560</v>
      </c>
      <c r="M676" t="s">
        <v>2960</v>
      </c>
      <c r="O676" t="s">
        <v>3035</v>
      </c>
      <c r="P676">
        <v>225</v>
      </c>
      <c r="Q676" t="s">
        <v>161</v>
      </c>
      <c r="R676" t="s">
        <v>151</v>
      </c>
      <c r="S676">
        <v>16.55</v>
      </c>
      <c r="T676">
        <v>7</v>
      </c>
      <c r="U676" t="s">
        <v>3058</v>
      </c>
      <c r="V676" t="s">
        <v>60</v>
      </c>
      <c r="W676">
        <v>33</v>
      </c>
      <c r="X676">
        <v>4</v>
      </c>
      <c r="Y676">
        <v>9</v>
      </c>
      <c r="Z676">
        <v>10</v>
      </c>
      <c r="AA676">
        <v>136</v>
      </c>
      <c r="AD676" t="s">
        <v>2681</v>
      </c>
      <c r="AE676" t="s">
        <v>1631</v>
      </c>
      <c r="AG676">
        <v>71</v>
      </c>
      <c r="AH676" t="s">
        <v>3059</v>
      </c>
      <c r="AI676" t="s">
        <v>3060</v>
      </c>
      <c r="AJ676" t="s">
        <v>872</v>
      </c>
      <c r="AL676" t="s">
        <v>76</v>
      </c>
      <c r="AM676">
        <f>SUM( 25/1 )</f>
        <v>25</v>
      </c>
    </row>
    <row r="677" spans="1:39" x14ac:dyDescent="0.25">
      <c r="A677">
        <v>45081126</v>
      </c>
      <c r="B677" t="s">
        <v>1524</v>
      </c>
      <c r="C677" s="4">
        <v>45081</v>
      </c>
      <c r="D677" s="5">
        <v>0.62986111111111109</v>
      </c>
      <c r="E677" t="s">
        <v>3033</v>
      </c>
      <c r="H677" t="s">
        <v>40</v>
      </c>
      <c r="I677">
        <v>7200</v>
      </c>
      <c r="J677">
        <v>14</v>
      </c>
      <c r="K677" t="s">
        <v>3034</v>
      </c>
      <c r="L677">
        <v>3560</v>
      </c>
      <c r="M677" t="s">
        <v>2960</v>
      </c>
      <c r="O677" t="s">
        <v>3035</v>
      </c>
      <c r="P677">
        <v>225</v>
      </c>
      <c r="Q677" t="s">
        <v>158</v>
      </c>
      <c r="R677" t="s">
        <v>120</v>
      </c>
      <c r="S677">
        <v>16.75</v>
      </c>
      <c r="T677">
        <v>12</v>
      </c>
      <c r="U677" t="s">
        <v>3079</v>
      </c>
      <c r="V677" t="s">
        <v>46</v>
      </c>
      <c r="W677">
        <v>14</v>
      </c>
      <c r="X677">
        <v>6</v>
      </c>
      <c r="Y677">
        <v>8</v>
      </c>
      <c r="Z677">
        <v>11</v>
      </c>
      <c r="AA677">
        <v>123</v>
      </c>
      <c r="AC677" t="s">
        <v>79</v>
      </c>
      <c r="AD677" t="s">
        <v>3080</v>
      </c>
      <c r="AE677" t="s">
        <v>1531</v>
      </c>
      <c r="AF677">
        <v>7</v>
      </c>
      <c r="AG677">
        <v>65</v>
      </c>
      <c r="AH677" t="s">
        <v>3081</v>
      </c>
      <c r="AI677" t="s">
        <v>3082</v>
      </c>
      <c r="AJ677" t="s">
        <v>3083</v>
      </c>
      <c r="AK677" t="s">
        <v>44</v>
      </c>
      <c r="AL677" t="s">
        <v>74</v>
      </c>
      <c r="AM677">
        <f>SUM( 8/1 )</f>
        <v>8</v>
      </c>
    </row>
    <row r="678" spans="1:39" x14ac:dyDescent="0.25">
      <c r="A678">
        <v>45081127</v>
      </c>
      <c r="B678" t="s">
        <v>1524</v>
      </c>
      <c r="C678" s="4">
        <v>45081</v>
      </c>
      <c r="D678" s="5">
        <v>0.65069444444444446</v>
      </c>
      <c r="E678" t="s">
        <v>3093</v>
      </c>
      <c r="H678" t="s">
        <v>228</v>
      </c>
      <c r="I678">
        <v>7500</v>
      </c>
      <c r="J678">
        <v>5</v>
      </c>
      <c r="K678" t="s">
        <v>1708</v>
      </c>
      <c r="L678">
        <v>1760</v>
      </c>
      <c r="M678" t="s">
        <v>1019</v>
      </c>
      <c r="O678" t="s">
        <v>3094</v>
      </c>
      <c r="P678">
        <v>101.18</v>
      </c>
      <c r="Q678" t="s">
        <v>41</v>
      </c>
      <c r="S678">
        <v>0</v>
      </c>
      <c r="T678">
        <v>4</v>
      </c>
      <c r="U678" t="s">
        <v>3103</v>
      </c>
      <c r="V678" t="s">
        <v>61</v>
      </c>
      <c r="W678">
        <v>1.875</v>
      </c>
      <c r="X678">
        <v>3</v>
      </c>
      <c r="Y678">
        <v>9</v>
      </c>
      <c r="Z678">
        <v>8</v>
      </c>
      <c r="AA678">
        <v>134</v>
      </c>
      <c r="AB678" t="s">
        <v>66</v>
      </c>
      <c r="AD678" t="s">
        <v>1760</v>
      </c>
      <c r="AE678" t="s">
        <v>1571</v>
      </c>
      <c r="AG678">
        <v>89</v>
      </c>
      <c r="AH678" t="s">
        <v>3104</v>
      </c>
      <c r="AI678" t="s">
        <v>3105</v>
      </c>
      <c r="AJ678" t="s">
        <v>108</v>
      </c>
      <c r="AL678" t="s">
        <v>107</v>
      </c>
      <c r="AM678">
        <f>SUM( 5/2 )</f>
        <v>2.5</v>
      </c>
    </row>
    <row r="679" spans="1:39" x14ac:dyDescent="0.25">
      <c r="A679">
        <v>45081127</v>
      </c>
      <c r="B679" t="s">
        <v>1524</v>
      </c>
      <c r="C679" s="4">
        <v>45081</v>
      </c>
      <c r="D679" s="5">
        <v>0.65069444444444446</v>
      </c>
      <c r="E679" t="s">
        <v>3093</v>
      </c>
      <c r="H679" t="s">
        <v>228</v>
      </c>
      <c r="I679">
        <v>7500</v>
      </c>
      <c r="J679">
        <v>5</v>
      </c>
      <c r="K679" t="s">
        <v>1708</v>
      </c>
      <c r="L679">
        <v>1760</v>
      </c>
      <c r="M679" t="s">
        <v>1019</v>
      </c>
      <c r="O679" t="s">
        <v>3094</v>
      </c>
      <c r="P679">
        <v>101.18</v>
      </c>
      <c r="Q679" t="s">
        <v>60</v>
      </c>
      <c r="R679" t="s">
        <v>87</v>
      </c>
      <c r="S679">
        <v>1.5</v>
      </c>
      <c r="T679">
        <v>3</v>
      </c>
      <c r="U679" t="s">
        <v>3100</v>
      </c>
      <c r="V679" t="s">
        <v>56</v>
      </c>
      <c r="W679">
        <v>4</v>
      </c>
      <c r="X679">
        <v>3</v>
      </c>
      <c r="Y679">
        <v>9</v>
      </c>
      <c r="Z679">
        <v>8</v>
      </c>
      <c r="AA679">
        <v>134</v>
      </c>
      <c r="AC679" t="s">
        <v>154</v>
      </c>
      <c r="AD679" t="s">
        <v>1711</v>
      </c>
      <c r="AE679" t="s">
        <v>1631</v>
      </c>
      <c r="AG679">
        <v>84</v>
      </c>
      <c r="AH679" t="s">
        <v>3101</v>
      </c>
      <c r="AI679" t="s">
        <v>3102</v>
      </c>
      <c r="AJ679" t="s">
        <v>728</v>
      </c>
      <c r="AL679" t="s">
        <v>150</v>
      </c>
      <c r="AM679">
        <f>SUM( 9/2 )</f>
        <v>4.5</v>
      </c>
    </row>
    <row r="680" spans="1:39" x14ac:dyDescent="0.25">
      <c r="A680">
        <v>45081127</v>
      </c>
      <c r="B680" t="s">
        <v>1524</v>
      </c>
      <c r="C680" s="4">
        <v>45081</v>
      </c>
      <c r="D680" s="5">
        <v>0.65069444444444446</v>
      </c>
      <c r="E680" t="s">
        <v>3093</v>
      </c>
      <c r="H680" t="s">
        <v>228</v>
      </c>
      <c r="I680">
        <v>7500</v>
      </c>
      <c r="J680">
        <v>5</v>
      </c>
      <c r="K680" t="s">
        <v>1708</v>
      </c>
      <c r="L680">
        <v>1760</v>
      </c>
      <c r="M680" t="s">
        <v>1019</v>
      </c>
      <c r="O680" t="s">
        <v>3094</v>
      </c>
      <c r="P680">
        <v>101.18</v>
      </c>
      <c r="Q680" t="s">
        <v>56</v>
      </c>
      <c r="R680" t="s">
        <v>114</v>
      </c>
      <c r="S680">
        <v>2.75</v>
      </c>
      <c r="T680">
        <v>6</v>
      </c>
      <c r="U680" t="s">
        <v>3106</v>
      </c>
      <c r="V680" t="s">
        <v>53</v>
      </c>
      <c r="W680">
        <v>1.625</v>
      </c>
      <c r="X680">
        <v>3</v>
      </c>
      <c r="Y680">
        <v>9</v>
      </c>
      <c r="Z680">
        <v>8</v>
      </c>
      <c r="AA680">
        <v>134</v>
      </c>
      <c r="AB680" t="s">
        <v>42</v>
      </c>
      <c r="AD680" t="s">
        <v>1060</v>
      </c>
      <c r="AE680" t="s">
        <v>1612</v>
      </c>
      <c r="AH680" t="s">
        <v>3107</v>
      </c>
      <c r="AI680" t="s">
        <v>3108</v>
      </c>
      <c r="AJ680" t="s">
        <v>1741</v>
      </c>
      <c r="AK680" t="s">
        <v>84</v>
      </c>
      <c r="AL680" t="s">
        <v>138</v>
      </c>
      <c r="AM680">
        <f>SUM( 6/1 )</f>
        <v>6</v>
      </c>
    </row>
    <row r="681" spans="1:39" x14ac:dyDescent="0.25">
      <c r="A681">
        <v>45081127</v>
      </c>
      <c r="B681" t="s">
        <v>1524</v>
      </c>
      <c r="C681" s="4">
        <v>45081</v>
      </c>
      <c r="D681" s="5">
        <v>0.65069444444444446</v>
      </c>
      <c r="E681" t="s">
        <v>3093</v>
      </c>
      <c r="H681" t="s">
        <v>228</v>
      </c>
      <c r="I681">
        <v>7500</v>
      </c>
      <c r="J681">
        <v>5</v>
      </c>
      <c r="K681" t="s">
        <v>1708</v>
      </c>
      <c r="L681">
        <v>1760</v>
      </c>
      <c r="M681" t="s">
        <v>1019</v>
      </c>
      <c r="O681" t="s">
        <v>3094</v>
      </c>
      <c r="P681">
        <v>101.18</v>
      </c>
      <c r="Q681" t="s">
        <v>50</v>
      </c>
      <c r="R681" t="s">
        <v>87</v>
      </c>
      <c r="S681">
        <v>4.25</v>
      </c>
      <c r="T681">
        <v>1</v>
      </c>
      <c r="U681" t="s">
        <v>3095</v>
      </c>
      <c r="V681" t="s">
        <v>41</v>
      </c>
      <c r="W681">
        <v>14</v>
      </c>
      <c r="X681">
        <v>3</v>
      </c>
      <c r="Y681">
        <v>9</v>
      </c>
      <c r="Z681">
        <v>8</v>
      </c>
      <c r="AA681">
        <v>134</v>
      </c>
      <c r="AD681" t="s">
        <v>223</v>
      </c>
      <c r="AE681" t="s">
        <v>371</v>
      </c>
      <c r="AH681" t="s">
        <v>3096</v>
      </c>
      <c r="AI681" t="s">
        <v>50</v>
      </c>
      <c r="AJ681" t="s">
        <v>160</v>
      </c>
      <c r="AL681" t="s">
        <v>106</v>
      </c>
      <c r="AM681">
        <f>SUM( 5/1 )</f>
        <v>5</v>
      </c>
    </row>
    <row r="682" spans="1:39" x14ac:dyDescent="0.25">
      <c r="A682">
        <v>45081127</v>
      </c>
      <c r="B682" t="s">
        <v>1524</v>
      </c>
      <c r="C682" s="4">
        <v>45081</v>
      </c>
      <c r="D682" s="5">
        <v>0.65069444444444446</v>
      </c>
      <c r="E682" t="s">
        <v>3093</v>
      </c>
      <c r="H682" t="s">
        <v>228</v>
      </c>
      <c r="I682">
        <v>7500</v>
      </c>
      <c r="J682">
        <v>5</v>
      </c>
      <c r="K682" t="s">
        <v>1708</v>
      </c>
      <c r="L682">
        <v>1760</v>
      </c>
      <c r="M682" t="s">
        <v>1019</v>
      </c>
      <c r="O682" t="s">
        <v>3094</v>
      </c>
      <c r="P682">
        <v>101.18</v>
      </c>
      <c r="Q682" t="s">
        <v>61</v>
      </c>
      <c r="R682" t="s">
        <v>165</v>
      </c>
      <c r="S682">
        <v>22.25</v>
      </c>
      <c r="T682">
        <v>2</v>
      </c>
      <c r="U682" t="s">
        <v>3097</v>
      </c>
      <c r="V682" t="s">
        <v>60</v>
      </c>
      <c r="W682">
        <v>9</v>
      </c>
      <c r="X682">
        <v>3</v>
      </c>
      <c r="Y682">
        <v>9</v>
      </c>
      <c r="Z682">
        <v>8</v>
      </c>
      <c r="AA682">
        <v>134</v>
      </c>
      <c r="AD682" t="s">
        <v>1718</v>
      </c>
      <c r="AE682" t="s">
        <v>1671</v>
      </c>
      <c r="AH682" t="s">
        <v>3098</v>
      </c>
      <c r="AI682" t="s">
        <v>3099</v>
      </c>
      <c r="AJ682" t="s">
        <v>51</v>
      </c>
      <c r="AL682" t="s">
        <v>59</v>
      </c>
      <c r="AM682">
        <f>SUM( 7/2 )</f>
        <v>3.5</v>
      </c>
    </row>
    <row r="683" spans="1:39" x14ac:dyDescent="0.25">
      <c r="A683">
        <v>45081128</v>
      </c>
      <c r="B683" t="s">
        <v>1524</v>
      </c>
      <c r="C683" s="4">
        <v>45081</v>
      </c>
      <c r="D683" s="5">
        <v>0.67152777777777772</v>
      </c>
      <c r="E683" t="s">
        <v>3109</v>
      </c>
      <c r="H683" t="s">
        <v>40</v>
      </c>
      <c r="I683">
        <v>6300</v>
      </c>
      <c r="J683">
        <v>14</v>
      </c>
      <c r="K683" t="s">
        <v>1708</v>
      </c>
      <c r="L683">
        <v>1760</v>
      </c>
      <c r="M683" t="s">
        <v>1019</v>
      </c>
      <c r="N683">
        <v>65</v>
      </c>
      <c r="O683" t="s">
        <v>3110</v>
      </c>
      <c r="P683">
        <v>101.33</v>
      </c>
      <c r="Q683" t="s">
        <v>41</v>
      </c>
      <c r="S683">
        <v>0</v>
      </c>
      <c r="T683">
        <v>3</v>
      </c>
      <c r="U683" t="s">
        <v>3117</v>
      </c>
      <c r="V683" t="s">
        <v>53</v>
      </c>
      <c r="W683">
        <v>5.5</v>
      </c>
      <c r="X683">
        <v>4</v>
      </c>
      <c r="Y683">
        <v>9</v>
      </c>
      <c r="Z683">
        <v>6</v>
      </c>
      <c r="AA683">
        <v>132</v>
      </c>
      <c r="AB683" t="s">
        <v>66</v>
      </c>
      <c r="AD683" t="s">
        <v>1590</v>
      </c>
      <c r="AE683" t="s">
        <v>1649</v>
      </c>
      <c r="AF683">
        <v>5</v>
      </c>
      <c r="AG683">
        <v>60</v>
      </c>
      <c r="AH683" t="s">
        <v>3118</v>
      </c>
      <c r="AI683" t="s">
        <v>3119</v>
      </c>
      <c r="AJ683" t="s">
        <v>165</v>
      </c>
      <c r="AL683" t="s">
        <v>90</v>
      </c>
      <c r="AM683">
        <f>SUM( 12/1 )</f>
        <v>12</v>
      </c>
    </row>
    <row r="684" spans="1:39" x14ac:dyDescent="0.25">
      <c r="A684">
        <v>45081128</v>
      </c>
      <c r="B684" t="s">
        <v>1524</v>
      </c>
      <c r="C684" s="4">
        <v>45081</v>
      </c>
      <c r="D684" s="5">
        <v>0.67152777777777772</v>
      </c>
      <c r="E684" t="s">
        <v>3109</v>
      </c>
      <c r="H684" t="s">
        <v>40</v>
      </c>
      <c r="I684">
        <v>6300</v>
      </c>
      <c r="J684">
        <v>14</v>
      </c>
      <c r="K684" t="s">
        <v>1708</v>
      </c>
      <c r="L684">
        <v>1760</v>
      </c>
      <c r="M684" t="s">
        <v>1019</v>
      </c>
      <c r="N684">
        <v>65</v>
      </c>
      <c r="O684" t="s">
        <v>3110</v>
      </c>
      <c r="P684">
        <v>101.33</v>
      </c>
      <c r="Q684" t="s">
        <v>60</v>
      </c>
      <c r="R684" t="s">
        <v>83</v>
      </c>
      <c r="S684">
        <v>2.25</v>
      </c>
      <c r="T684">
        <v>5</v>
      </c>
      <c r="U684" t="s">
        <v>3123</v>
      </c>
      <c r="V684" t="s">
        <v>128</v>
      </c>
      <c r="W684">
        <v>18</v>
      </c>
      <c r="X684">
        <v>7</v>
      </c>
      <c r="Y684">
        <v>9</v>
      </c>
      <c r="Z684">
        <v>9</v>
      </c>
      <c r="AA684">
        <v>135</v>
      </c>
      <c r="AD684" t="s">
        <v>1539</v>
      </c>
      <c r="AE684" t="s">
        <v>1551</v>
      </c>
      <c r="AG684">
        <v>58</v>
      </c>
      <c r="AH684" t="s">
        <v>3124</v>
      </c>
      <c r="AI684" t="s">
        <v>3125</v>
      </c>
      <c r="AJ684" t="s">
        <v>161</v>
      </c>
      <c r="AK684" t="s">
        <v>44</v>
      </c>
      <c r="AL684" t="s">
        <v>127</v>
      </c>
      <c r="AM684">
        <f>SUM( 16/1 )</f>
        <v>16</v>
      </c>
    </row>
    <row r="685" spans="1:39" x14ac:dyDescent="0.25">
      <c r="A685">
        <v>45081128</v>
      </c>
      <c r="B685" t="s">
        <v>1524</v>
      </c>
      <c r="C685" s="4">
        <v>45081</v>
      </c>
      <c r="D685" s="5">
        <v>0.67152777777777772</v>
      </c>
      <c r="E685" t="s">
        <v>3109</v>
      </c>
      <c r="H685" t="s">
        <v>40</v>
      </c>
      <c r="I685">
        <v>6300</v>
      </c>
      <c r="J685">
        <v>14</v>
      </c>
      <c r="K685" t="s">
        <v>1708</v>
      </c>
      <c r="L685">
        <v>1760</v>
      </c>
      <c r="M685" t="s">
        <v>1019</v>
      </c>
      <c r="N685">
        <v>65</v>
      </c>
      <c r="O685" t="s">
        <v>3110</v>
      </c>
      <c r="P685">
        <v>101.33</v>
      </c>
      <c r="Q685" t="s">
        <v>56</v>
      </c>
      <c r="R685" t="s">
        <v>75</v>
      </c>
      <c r="S685">
        <v>2.75</v>
      </c>
      <c r="T685">
        <v>14</v>
      </c>
      <c r="U685" t="s">
        <v>3148</v>
      </c>
      <c r="V685" t="s">
        <v>158</v>
      </c>
      <c r="W685">
        <v>33</v>
      </c>
      <c r="X685">
        <v>4</v>
      </c>
      <c r="Y685">
        <v>8</v>
      </c>
      <c r="Z685">
        <v>12</v>
      </c>
      <c r="AA685">
        <v>124</v>
      </c>
      <c r="AD685" t="s">
        <v>2234</v>
      </c>
      <c r="AE685" t="s">
        <v>1576</v>
      </c>
      <c r="AG685">
        <v>47</v>
      </c>
      <c r="AH685" t="s">
        <v>3149</v>
      </c>
      <c r="AI685" t="s">
        <v>3150</v>
      </c>
      <c r="AJ685" t="s">
        <v>51</v>
      </c>
      <c r="AL685" t="s">
        <v>76</v>
      </c>
      <c r="AM685">
        <f>SUM( 25/1 )</f>
        <v>25</v>
      </c>
    </row>
    <row r="686" spans="1:39" x14ac:dyDescent="0.25">
      <c r="A686">
        <v>45081128</v>
      </c>
      <c r="B686" t="s">
        <v>1524</v>
      </c>
      <c r="C686" s="4">
        <v>45081</v>
      </c>
      <c r="D686" s="5">
        <v>0.67152777777777772</v>
      </c>
      <c r="E686" t="s">
        <v>3109</v>
      </c>
      <c r="H686" t="s">
        <v>40</v>
      </c>
      <c r="I686">
        <v>6300</v>
      </c>
      <c r="J686">
        <v>14</v>
      </c>
      <c r="K686" t="s">
        <v>1708</v>
      </c>
      <c r="L686">
        <v>1760</v>
      </c>
      <c r="M686" t="s">
        <v>1019</v>
      </c>
      <c r="N686">
        <v>65</v>
      </c>
      <c r="O686" t="s">
        <v>3110</v>
      </c>
      <c r="P686">
        <v>101.33</v>
      </c>
      <c r="Q686" t="s">
        <v>50</v>
      </c>
      <c r="R686" t="s">
        <v>75</v>
      </c>
      <c r="S686">
        <v>3.25</v>
      </c>
      <c r="T686">
        <v>11</v>
      </c>
      <c r="U686" t="s">
        <v>3141</v>
      </c>
      <c r="V686" t="s">
        <v>60</v>
      </c>
      <c r="W686">
        <v>7.5</v>
      </c>
      <c r="X686">
        <v>7</v>
      </c>
      <c r="Y686">
        <v>8</v>
      </c>
      <c r="Z686">
        <v>7</v>
      </c>
      <c r="AA686">
        <v>119</v>
      </c>
      <c r="AC686" t="s">
        <v>88</v>
      </c>
      <c r="AD686" t="s">
        <v>1682</v>
      </c>
      <c r="AE686" t="s">
        <v>1567</v>
      </c>
      <c r="AF686">
        <v>5</v>
      </c>
      <c r="AG686">
        <v>47</v>
      </c>
      <c r="AH686" t="s">
        <v>3142</v>
      </c>
      <c r="AI686" t="s">
        <v>3143</v>
      </c>
      <c r="AJ686" t="s">
        <v>2181</v>
      </c>
      <c r="AK686" t="s">
        <v>44</v>
      </c>
      <c r="AL686" t="s">
        <v>90</v>
      </c>
      <c r="AM686">
        <f>SUM( 12/1 )</f>
        <v>12</v>
      </c>
    </row>
    <row r="687" spans="1:39" x14ac:dyDescent="0.25">
      <c r="A687">
        <v>45081128</v>
      </c>
      <c r="B687" t="s">
        <v>1524</v>
      </c>
      <c r="C687" s="4">
        <v>45081</v>
      </c>
      <c r="D687" s="5">
        <v>0.67152777777777772</v>
      </c>
      <c r="E687" t="s">
        <v>3109</v>
      </c>
      <c r="H687" t="s">
        <v>40</v>
      </c>
      <c r="I687">
        <v>6300</v>
      </c>
      <c r="J687">
        <v>14</v>
      </c>
      <c r="K687" t="s">
        <v>1708</v>
      </c>
      <c r="L687">
        <v>1760</v>
      </c>
      <c r="M687" t="s">
        <v>1019</v>
      </c>
      <c r="N687">
        <v>65</v>
      </c>
      <c r="O687" t="s">
        <v>3110</v>
      </c>
      <c r="P687">
        <v>101.33</v>
      </c>
      <c r="Q687" t="s">
        <v>61</v>
      </c>
      <c r="R687" t="s">
        <v>114</v>
      </c>
      <c r="S687">
        <v>4.5</v>
      </c>
      <c r="T687">
        <v>2</v>
      </c>
      <c r="U687" t="s">
        <v>3114</v>
      </c>
      <c r="V687" t="s">
        <v>161</v>
      </c>
      <c r="W687">
        <v>8</v>
      </c>
      <c r="X687">
        <v>4</v>
      </c>
      <c r="Y687">
        <v>10</v>
      </c>
      <c r="Z687">
        <v>1</v>
      </c>
      <c r="AA687">
        <v>141</v>
      </c>
      <c r="AD687" t="s">
        <v>223</v>
      </c>
      <c r="AE687" t="s">
        <v>371</v>
      </c>
      <c r="AG687">
        <v>64</v>
      </c>
      <c r="AH687" t="s">
        <v>3115</v>
      </c>
      <c r="AI687" t="s">
        <v>3116</v>
      </c>
      <c r="AJ687" t="s">
        <v>165</v>
      </c>
      <c r="AK687" t="s">
        <v>122</v>
      </c>
      <c r="AL687" t="s">
        <v>49</v>
      </c>
      <c r="AM687">
        <f>SUM( 33/1 )</f>
        <v>33</v>
      </c>
    </row>
    <row r="688" spans="1:39" x14ac:dyDescent="0.25">
      <c r="A688">
        <v>45081128</v>
      </c>
      <c r="B688" t="s">
        <v>1524</v>
      </c>
      <c r="C688" s="4">
        <v>45081</v>
      </c>
      <c r="D688" s="5">
        <v>0.67152777777777772</v>
      </c>
      <c r="E688" t="s">
        <v>3109</v>
      </c>
      <c r="H688" t="s">
        <v>40</v>
      </c>
      <c r="I688">
        <v>6300</v>
      </c>
      <c r="J688">
        <v>14</v>
      </c>
      <c r="K688" t="s">
        <v>1708</v>
      </c>
      <c r="L688">
        <v>1760</v>
      </c>
      <c r="M688" t="s">
        <v>1019</v>
      </c>
      <c r="N688">
        <v>65</v>
      </c>
      <c r="O688" t="s">
        <v>3110</v>
      </c>
      <c r="P688">
        <v>101.33</v>
      </c>
      <c r="Q688" t="s">
        <v>53</v>
      </c>
      <c r="R688" t="s">
        <v>210</v>
      </c>
      <c r="S688">
        <v>4.5199999999999996</v>
      </c>
      <c r="T688">
        <v>16</v>
      </c>
      <c r="U688" t="s">
        <v>3155</v>
      </c>
      <c r="V688" t="s">
        <v>51</v>
      </c>
      <c r="W688">
        <v>7</v>
      </c>
      <c r="X688">
        <v>5</v>
      </c>
      <c r="Y688">
        <v>8</v>
      </c>
      <c r="Z688">
        <v>12</v>
      </c>
      <c r="AA688">
        <v>124</v>
      </c>
      <c r="AC688" t="s">
        <v>88</v>
      </c>
      <c r="AD688" t="s">
        <v>1547</v>
      </c>
      <c r="AE688" t="s">
        <v>1612</v>
      </c>
      <c r="AG688">
        <v>47</v>
      </c>
      <c r="AH688" t="s">
        <v>3156</v>
      </c>
      <c r="AI688" t="s">
        <v>3157</v>
      </c>
      <c r="AJ688" t="s">
        <v>3158</v>
      </c>
      <c r="AK688" t="s">
        <v>84</v>
      </c>
      <c r="AL688" t="s">
        <v>59</v>
      </c>
      <c r="AM688">
        <f>SUM( 7/2 )</f>
        <v>3.5</v>
      </c>
    </row>
    <row r="689" spans="1:39" x14ac:dyDescent="0.25">
      <c r="A689">
        <v>45081128</v>
      </c>
      <c r="B689" t="s">
        <v>1524</v>
      </c>
      <c r="C689" s="4">
        <v>45081</v>
      </c>
      <c r="D689" s="5">
        <v>0.67152777777777772</v>
      </c>
      <c r="E689" t="s">
        <v>3109</v>
      </c>
      <c r="H689" t="s">
        <v>40</v>
      </c>
      <c r="I689">
        <v>6300</v>
      </c>
      <c r="J689">
        <v>14</v>
      </c>
      <c r="K689" t="s">
        <v>1708</v>
      </c>
      <c r="L689">
        <v>1760</v>
      </c>
      <c r="M689" t="s">
        <v>1019</v>
      </c>
      <c r="N689">
        <v>65</v>
      </c>
      <c r="O689" t="s">
        <v>3110</v>
      </c>
      <c r="P689">
        <v>101.33</v>
      </c>
      <c r="Q689" t="s">
        <v>46</v>
      </c>
      <c r="R689" t="s">
        <v>120</v>
      </c>
      <c r="S689">
        <v>4.72</v>
      </c>
      <c r="T689">
        <v>15</v>
      </c>
      <c r="U689" t="s">
        <v>3151</v>
      </c>
      <c r="V689" t="s">
        <v>46</v>
      </c>
      <c r="W689">
        <v>14</v>
      </c>
      <c r="X689">
        <v>5</v>
      </c>
      <c r="Y689">
        <v>8</v>
      </c>
      <c r="Z689">
        <v>12</v>
      </c>
      <c r="AA689">
        <v>124</v>
      </c>
      <c r="AC689" t="s">
        <v>88</v>
      </c>
      <c r="AD689" t="s">
        <v>3152</v>
      </c>
      <c r="AE689" t="s">
        <v>1671</v>
      </c>
      <c r="AG689">
        <v>47</v>
      </c>
      <c r="AH689" t="s">
        <v>3153</v>
      </c>
      <c r="AI689" t="s">
        <v>3154</v>
      </c>
      <c r="AJ689" t="s">
        <v>829</v>
      </c>
      <c r="AK689" t="s">
        <v>44</v>
      </c>
      <c r="AL689" t="s">
        <v>74</v>
      </c>
      <c r="AM689">
        <f>SUM( 8/1 )</f>
        <v>8</v>
      </c>
    </row>
    <row r="690" spans="1:39" x14ac:dyDescent="0.25">
      <c r="A690">
        <v>45081128</v>
      </c>
      <c r="B690" t="s">
        <v>1524</v>
      </c>
      <c r="C690" s="4">
        <v>45081</v>
      </c>
      <c r="D690" s="5">
        <v>0.67152777777777772</v>
      </c>
      <c r="E690" t="s">
        <v>3109</v>
      </c>
      <c r="H690" t="s">
        <v>40</v>
      </c>
      <c r="I690">
        <v>6300</v>
      </c>
      <c r="J690">
        <v>14</v>
      </c>
      <c r="K690" t="s">
        <v>1708</v>
      </c>
      <c r="L690">
        <v>1760</v>
      </c>
      <c r="M690" t="s">
        <v>1019</v>
      </c>
      <c r="N690">
        <v>65</v>
      </c>
      <c r="O690" t="s">
        <v>3110</v>
      </c>
      <c r="P690">
        <v>101.33</v>
      </c>
      <c r="Q690" t="s">
        <v>91</v>
      </c>
      <c r="R690" t="s">
        <v>120</v>
      </c>
      <c r="S690">
        <v>4.92</v>
      </c>
      <c r="T690">
        <v>4</v>
      </c>
      <c r="U690" t="s">
        <v>3120</v>
      </c>
      <c r="V690" t="s">
        <v>41</v>
      </c>
      <c r="W690">
        <v>9</v>
      </c>
      <c r="X690">
        <v>5</v>
      </c>
      <c r="Y690">
        <v>9</v>
      </c>
      <c r="Z690">
        <v>11</v>
      </c>
      <c r="AA690">
        <v>137</v>
      </c>
      <c r="AC690" t="s">
        <v>62</v>
      </c>
      <c r="AD690" t="s">
        <v>2081</v>
      </c>
      <c r="AE690" t="s">
        <v>1631</v>
      </c>
      <c r="AG690">
        <v>60</v>
      </c>
      <c r="AH690" t="s">
        <v>3121</v>
      </c>
      <c r="AI690" t="s">
        <v>3122</v>
      </c>
      <c r="AJ690" t="s">
        <v>165</v>
      </c>
      <c r="AL690" t="s">
        <v>130</v>
      </c>
      <c r="AM690">
        <f>SUM( 20/1 )</f>
        <v>20</v>
      </c>
    </row>
    <row r="691" spans="1:39" x14ac:dyDescent="0.25">
      <c r="A691">
        <v>45081128</v>
      </c>
      <c r="B691" t="s">
        <v>1524</v>
      </c>
      <c r="C691" s="4">
        <v>45081</v>
      </c>
      <c r="D691" s="5">
        <v>0.67152777777777772</v>
      </c>
      <c r="E691" t="s">
        <v>3109</v>
      </c>
      <c r="H691" t="s">
        <v>40</v>
      </c>
      <c r="I691">
        <v>6300</v>
      </c>
      <c r="J691">
        <v>14</v>
      </c>
      <c r="K691" t="s">
        <v>1708</v>
      </c>
      <c r="L691">
        <v>1760</v>
      </c>
      <c r="M691" t="s">
        <v>1019</v>
      </c>
      <c r="N691">
        <v>65</v>
      </c>
      <c r="O691" t="s">
        <v>3110</v>
      </c>
      <c r="P691">
        <v>101.33</v>
      </c>
      <c r="Q691" t="s">
        <v>86</v>
      </c>
      <c r="R691" t="s">
        <v>116</v>
      </c>
      <c r="S691">
        <v>5.67</v>
      </c>
      <c r="T691">
        <v>9</v>
      </c>
      <c r="U691" t="s">
        <v>3135</v>
      </c>
      <c r="V691" t="s">
        <v>50</v>
      </c>
      <c r="W691">
        <v>4.5</v>
      </c>
      <c r="X691">
        <v>8</v>
      </c>
      <c r="Y691">
        <v>8</v>
      </c>
      <c r="Z691">
        <v>10</v>
      </c>
      <c r="AA691">
        <v>122</v>
      </c>
      <c r="AB691" t="s">
        <v>42</v>
      </c>
      <c r="AD691" t="s">
        <v>1579</v>
      </c>
      <c r="AE691" t="s">
        <v>3001</v>
      </c>
      <c r="AF691">
        <v>7</v>
      </c>
      <c r="AG691">
        <v>52</v>
      </c>
      <c r="AH691" t="s">
        <v>3136</v>
      </c>
      <c r="AI691" t="s">
        <v>3137</v>
      </c>
      <c r="AJ691" t="s">
        <v>161</v>
      </c>
      <c r="AK691" t="s">
        <v>44</v>
      </c>
      <c r="AL691" t="s">
        <v>107</v>
      </c>
      <c r="AM691">
        <f>SUM( 5/2 )</f>
        <v>2.5</v>
      </c>
    </row>
    <row r="692" spans="1:39" x14ac:dyDescent="0.25">
      <c r="A692">
        <v>45081128</v>
      </c>
      <c r="B692" t="s">
        <v>1524</v>
      </c>
      <c r="C692" s="4">
        <v>45081</v>
      </c>
      <c r="D692" s="5">
        <v>0.67152777777777772</v>
      </c>
      <c r="E692" t="s">
        <v>3109</v>
      </c>
      <c r="H692" t="s">
        <v>40</v>
      </c>
      <c r="I692">
        <v>6300</v>
      </c>
      <c r="J692">
        <v>14</v>
      </c>
      <c r="K692" t="s">
        <v>1708</v>
      </c>
      <c r="L692">
        <v>1760</v>
      </c>
      <c r="M692" t="s">
        <v>1019</v>
      </c>
      <c r="N692">
        <v>65</v>
      </c>
      <c r="O692" t="s">
        <v>3110</v>
      </c>
      <c r="P692">
        <v>101.33</v>
      </c>
      <c r="Q692" t="s">
        <v>125</v>
      </c>
      <c r="R692" t="s">
        <v>75</v>
      </c>
      <c r="S692">
        <v>6.17</v>
      </c>
      <c r="T692">
        <v>10</v>
      </c>
      <c r="U692" t="s">
        <v>3138</v>
      </c>
      <c r="V692" t="s">
        <v>91</v>
      </c>
      <c r="W692">
        <v>12</v>
      </c>
      <c r="X692">
        <v>7</v>
      </c>
      <c r="Y692">
        <v>8</v>
      </c>
      <c r="Z692">
        <v>9</v>
      </c>
      <c r="AA692">
        <v>121</v>
      </c>
      <c r="AD692" t="s">
        <v>2980</v>
      </c>
      <c r="AE692" t="s">
        <v>2981</v>
      </c>
      <c r="AF692">
        <v>7</v>
      </c>
      <c r="AG692">
        <v>51</v>
      </c>
      <c r="AH692" t="s">
        <v>3139</v>
      </c>
      <c r="AI692" t="s">
        <v>3140</v>
      </c>
      <c r="AJ692" t="s">
        <v>161</v>
      </c>
      <c r="AL692" t="s">
        <v>78</v>
      </c>
      <c r="AM692">
        <f>SUM( 10/1 )</f>
        <v>10</v>
      </c>
    </row>
    <row r="693" spans="1:39" x14ac:dyDescent="0.25">
      <c r="A693">
        <v>45081128</v>
      </c>
      <c r="B693" t="s">
        <v>1524</v>
      </c>
      <c r="C693" s="4">
        <v>45081</v>
      </c>
      <c r="D693" s="5">
        <v>0.67152777777777772</v>
      </c>
      <c r="E693" t="s">
        <v>3109</v>
      </c>
      <c r="H693" t="s">
        <v>40</v>
      </c>
      <c r="I693">
        <v>6300</v>
      </c>
      <c r="J693">
        <v>14</v>
      </c>
      <c r="K693" t="s">
        <v>1708</v>
      </c>
      <c r="L693">
        <v>1760</v>
      </c>
      <c r="M693" t="s">
        <v>1019</v>
      </c>
      <c r="N693">
        <v>65</v>
      </c>
      <c r="O693" t="s">
        <v>3110</v>
      </c>
      <c r="P693">
        <v>101.33</v>
      </c>
      <c r="Q693" t="s">
        <v>92</v>
      </c>
      <c r="R693" t="s">
        <v>114</v>
      </c>
      <c r="S693">
        <v>7.42</v>
      </c>
      <c r="T693">
        <v>1</v>
      </c>
      <c r="U693" t="s">
        <v>3111</v>
      </c>
      <c r="V693" t="s">
        <v>125</v>
      </c>
      <c r="W693">
        <v>11</v>
      </c>
      <c r="X693">
        <v>4</v>
      </c>
      <c r="Y693">
        <v>10</v>
      </c>
      <c r="Z693">
        <v>1</v>
      </c>
      <c r="AA693">
        <v>141</v>
      </c>
      <c r="AC693" t="s">
        <v>88</v>
      </c>
      <c r="AD693" t="s">
        <v>1604</v>
      </c>
      <c r="AE693" t="s">
        <v>1555</v>
      </c>
      <c r="AG693">
        <v>64</v>
      </c>
      <c r="AH693" t="s">
        <v>3112</v>
      </c>
      <c r="AI693" t="s">
        <v>3113</v>
      </c>
      <c r="AJ693" t="s">
        <v>65</v>
      </c>
      <c r="AL693" t="s">
        <v>127</v>
      </c>
      <c r="AM693">
        <f>SUM( 16/1 )</f>
        <v>16</v>
      </c>
    </row>
    <row r="694" spans="1:39" x14ac:dyDescent="0.25">
      <c r="A694">
        <v>45081128</v>
      </c>
      <c r="B694" t="s">
        <v>1524</v>
      </c>
      <c r="C694" s="4">
        <v>45081</v>
      </c>
      <c r="D694" s="5">
        <v>0.67152777777777772</v>
      </c>
      <c r="E694" t="s">
        <v>3109</v>
      </c>
      <c r="H694" t="s">
        <v>40</v>
      </c>
      <c r="I694">
        <v>6300</v>
      </c>
      <c r="J694">
        <v>14</v>
      </c>
      <c r="K694" t="s">
        <v>1708</v>
      </c>
      <c r="L694">
        <v>1760</v>
      </c>
      <c r="M694" t="s">
        <v>1019</v>
      </c>
      <c r="N694">
        <v>65</v>
      </c>
      <c r="O694" t="s">
        <v>3110</v>
      </c>
      <c r="P694">
        <v>101.33</v>
      </c>
      <c r="Q694" t="s">
        <v>51</v>
      </c>
      <c r="R694" t="s">
        <v>114</v>
      </c>
      <c r="S694">
        <v>8.67</v>
      </c>
      <c r="T694">
        <v>6</v>
      </c>
      <c r="U694" t="s">
        <v>3126</v>
      </c>
      <c r="V694" t="s">
        <v>146</v>
      </c>
      <c r="W694">
        <v>18</v>
      </c>
      <c r="X694">
        <v>7</v>
      </c>
      <c r="Y694">
        <v>9</v>
      </c>
      <c r="Z694">
        <v>6</v>
      </c>
      <c r="AA694">
        <v>132</v>
      </c>
      <c r="AC694" t="s">
        <v>62</v>
      </c>
      <c r="AD694" t="s">
        <v>3127</v>
      </c>
      <c r="AE694" t="s">
        <v>1540</v>
      </c>
      <c r="AG694">
        <v>55</v>
      </c>
      <c r="AH694" t="s">
        <v>3128</v>
      </c>
      <c r="AI694" t="s">
        <v>3129</v>
      </c>
      <c r="AJ694" t="s">
        <v>3130</v>
      </c>
      <c r="AK694" t="s">
        <v>44</v>
      </c>
      <c r="AL694" t="s">
        <v>130</v>
      </c>
      <c r="AM694">
        <f>SUM( 20/1 )</f>
        <v>20</v>
      </c>
    </row>
    <row r="695" spans="1:39" x14ac:dyDescent="0.25">
      <c r="A695">
        <v>45081128</v>
      </c>
      <c r="B695" t="s">
        <v>1524</v>
      </c>
      <c r="C695" s="4">
        <v>45081</v>
      </c>
      <c r="D695" s="5">
        <v>0.67152777777777772</v>
      </c>
      <c r="E695" t="s">
        <v>3109</v>
      </c>
      <c r="H695" t="s">
        <v>40</v>
      </c>
      <c r="I695">
        <v>6300</v>
      </c>
      <c r="J695">
        <v>14</v>
      </c>
      <c r="K695" t="s">
        <v>1708</v>
      </c>
      <c r="L695">
        <v>1760</v>
      </c>
      <c r="M695" t="s">
        <v>1019</v>
      </c>
      <c r="N695">
        <v>65</v>
      </c>
      <c r="O695" t="s">
        <v>3110</v>
      </c>
      <c r="P695">
        <v>101.33</v>
      </c>
      <c r="Q695" t="s">
        <v>161</v>
      </c>
      <c r="R695" t="s">
        <v>165</v>
      </c>
      <c r="S695">
        <v>26.67</v>
      </c>
      <c r="T695">
        <v>7</v>
      </c>
      <c r="U695" t="s">
        <v>3131</v>
      </c>
      <c r="V695" t="s">
        <v>61</v>
      </c>
      <c r="W695">
        <v>33</v>
      </c>
      <c r="X695">
        <v>5</v>
      </c>
      <c r="Y695">
        <v>8</v>
      </c>
      <c r="Z695">
        <v>13</v>
      </c>
      <c r="AA695">
        <v>125</v>
      </c>
      <c r="AC695" t="s">
        <v>88</v>
      </c>
      <c r="AD695" t="s">
        <v>1599</v>
      </c>
      <c r="AE695" t="s">
        <v>3132</v>
      </c>
      <c r="AF695">
        <v>5</v>
      </c>
      <c r="AG695">
        <v>53</v>
      </c>
      <c r="AH695" t="s">
        <v>3133</v>
      </c>
      <c r="AI695" t="s">
        <v>3134</v>
      </c>
      <c r="AJ695" t="s">
        <v>161</v>
      </c>
      <c r="AL695" t="s">
        <v>49</v>
      </c>
      <c r="AM695">
        <f>SUM( 33/1 )</f>
        <v>33</v>
      </c>
    </row>
    <row r="696" spans="1:39" x14ac:dyDescent="0.25">
      <c r="A696">
        <v>45081128</v>
      </c>
      <c r="B696" t="s">
        <v>1524</v>
      </c>
      <c r="C696" s="4">
        <v>45081</v>
      </c>
      <c r="D696" s="5">
        <v>0.67152777777777772</v>
      </c>
      <c r="E696" t="s">
        <v>3109</v>
      </c>
      <c r="H696" t="s">
        <v>40</v>
      </c>
      <c r="I696">
        <v>6300</v>
      </c>
      <c r="J696">
        <v>14</v>
      </c>
      <c r="K696" t="s">
        <v>1708</v>
      </c>
      <c r="L696">
        <v>1760</v>
      </c>
      <c r="M696" t="s">
        <v>1019</v>
      </c>
      <c r="N696">
        <v>65</v>
      </c>
      <c r="O696" t="s">
        <v>3110</v>
      </c>
      <c r="P696">
        <v>101.33</v>
      </c>
      <c r="Q696" t="s">
        <v>158</v>
      </c>
      <c r="R696" t="s">
        <v>146</v>
      </c>
      <c r="S696">
        <v>43.67</v>
      </c>
      <c r="T696">
        <v>12</v>
      </c>
      <c r="U696" t="s">
        <v>3144</v>
      </c>
      <c r="V696" t="s">
        <v>56</v>
      </c>
      <c r="W696">
        <v>12</v>
      </c>
      <c r="X696">
        <v>6</v>
      </c>
      <c r="Y696">
        <v>8</v>
      </c>
      <c r="Z696">
        <v>5</v>
      </c>
      <c r="AA696">
        <v>117</v>
      </c>
      <c r="AD696" t="s">
        <v>3145</v>
      </c>
      <c r="AE696" t="s">
        <v>3062</v>
      </c>
      <c r="AF696">
        <v>7</v>
      </c>
      <c r="AG696">
        <v>47</v>
      </c>
      <c r="AH696" t="s">
        <v>3146</v>
      </c>
      <c r="AI696" t="s">
        <v>3147</v>
      </c>
      <c r="AJ696" t="s">
        <v>161</v>
      </c>
      <c r="AL696" t="s">
        <v>1158</v>
      </c>
      <c r="AM696">
        <f>SUM( 13/2 )</f>
        <v>6.5</v>
      </c>
    </row>
    <row r="697" spans="1:39" x14ac:dyDescent="0.25">
      <c r="A697">
        <v>45081129</v>
      </c>
      <c r="B697" t="s">
        <v>1524</v>
      </c>
      <c r="C697" s="4">
        <v>45081</v>
      </c>
      <c r="D697" s="5">
        <v>0.69236111111111109</v>
      </c>
      <c r="E697" t="s">
        <v>3159</v>
      </c>
      <c r="H697" t="s">
        <v>40</v>
      </c>
      <c r="I697">
        <v>6300</v>
      </c>
      <c r="J697">
        <v>15</v>
      </c>
      <c r="K697" t="s">
        <v>1708</v>
      </c>
      <c r="L697">
        <v>1760</v>
      </c>
      <c r="M697" t="s">
        <v>1019</v>
      </c>
      <c r="N697">
        <v>65</v>
      </c>
      <c r="O697" t="s">
        <v>3160</v>
      </c>
      <c r="P697">
        <v>101.74</v>
      </c>
      <c r="Q697" t="s">
        <v>41</v>
      </c>
      <c r="S697">
        <v>0</v>
      </c>
      <c r="T697">
        <v>1</v>
      </c>
      <c r="U697" t="s">
        <v>3161</v>
      </c>
      <c r="V697" t="s">
        <v>92</v>
      </c>
      <c r="W697">
        <v>28</v>
      </c>
      <c r="X697">
        <v>4</v>
      </c>
      <c r="Y697">
        <v>9</v>
      </c>
      <c r="Z697">
        <v>6</v>
      </c>
      <c r="AA697">
        <v>132</v>
      </c>
      <c r="AD697" t="s">
        <v>1558</v>
      </c>
      <c r="AE697" t="s">
        <v>3162</v>
      </c>
      <c r="AF697">
        <v>10</v>
      </c>
      <c r="AG697">
        <v>65</v>
      </c>
      <c r="AH697" t="s">
        <v>3163</v>
      </c>
      <c r="AI697" t="s">
        <v>3164</v>
      </c>
      <c r="AJ697" t="s">
        <v>3016</v>
      </c>
      <c r="AL697" t="s">
        <v>78</v>
      </c>
      <c r="AM697">
        <f>SUM( 10/1 )</f>
        <v>10</v>
      </c>
    </row>
    <row r="698" spans="1:39" x14ac:dyDescent="0.25">
      <c r="A698">
        <v>45081129</v>
      </c>
      <c r="B698" t="s">
        <v>1524</v>
      </c>
      <c r="C698" s="4">
        <v>45081</v>
      </c>
      <c r="D698" s="5">
        <v>0.69236111111111109</v>
      </c>
      <c r="E698" t="s">
        <v>3159</v>
      </c>
      <c r="H698" t="s">
        <v>40</v>
      </c>
      <c r="I698">
        <v>6300</v>
      </c>
      <c r="J698">
        <v>15</v>
      </c>
      <c r="K698" t="s">
        <v>1708</v>
      </c>
      <c r="L698">
        <v>1760</v>
      </c>
      <c r="M698" t="s">
        <v>1019</v>
      </c>
      <c r="N698">
        <v>65</v>
      </c>
      <c r="O698" t="s">
        <v>3160</v>
      </c>
      <c r="P698">
        <v>101.74</v>
      </c>
      <c r="Q698" t="s">
        <v>60</v>
      </c>
      <c r="R698" t="s">
        <v>75</v>
      </c>
      <c r="S698">
        <v>0.5</v>
      </c>
      <c r="T698">
        <v>14</v>
      </c>
      <c r="U698" t="s">
        <v>3209</v>
      </c>
      <c r="V698" t="s">
        <v>125</v>
      </c>
      <c r="W698">
        <v>10</v>
      </c>
      <c r="X698">
        <v>8</v>
      </c>
      <c r="Y698">
        <v>8</v>
      </c>
      <c r="Z698">
        <v>13</v>
      </c>
      <c r="AA698">
        <v>125</v>
      </c>
      <c r="AC698" t="s">
        <v>88</v>
      </c>
      <c r="AD698" t="s">
        <v>3210</v>
      </c>
      <c r="AE698" t="s">
        <v>319</v>
      </c>
      <c r="AG698">
        <v>48</v>
      </c>
      <c r="AH698" t="s">
        <v>3211</v>
      </c>
      <c r="AI698" t="s">
        <v>3212</v>
      </c>
      <c r="AJ698" t="s">
        <v>51</v>
      </c>
      <c r="AK698" t="s">
        <v>44</v>
      </c>
      <c r="AL698" t="s">
        <v>74</v>
      </c>
      <c r="AM698">
        <f>SUM( 8/1 )</f>
        <v>8</v>
      </c>
    </row>
    <row r="699" spans="1:39" x14ac:dyDescent="0.25">
      <c r="A699">
        <v>45081129</v>
      </c>
      <c r="B699" t="s">
        <v>1524</v>
      </c>
      <c r="C699" s="4">
        <v>45081</v>
      </c>
      <c r="D699" s="5">
        <v>0.69236111111111109</v>
      </c>
      <c r="E699" t="s">
        <v>3159</v>
      </c>
      <c r="H699" t="s">
        <v>40</v>
      </c>
      <c r="I699">
        <v>6300</v>
      </c>
      <c r="J699">
        <v>15</v>
      </c>
      <c r="K699" t="s">
        <v>1708</v>
      </c>
      <c r="L699">
        <v>1760</v>
      </c>
      <c r="M699" t="s">
        <v>1019</v>
      </c>
      <c r="N699">
        <v>65</v>
      </c>
      <c r="O699" t="s">
        <v>3160</v>
      </c>
      <c r="P699">
        <v>101.74</v>
      </c>
      <c r="Q699" t="s">
        <v>56</v>
      </c>
      <c r="R699" t="s">
        <v>41</v>
      </c>
      <c r="S699">
        <v>1.5</v>
      </c>
      <c r="T699">
        <v>5</v>
      </c>
      <c r="U699" t="s">
        <v>3177</v>
      </c>
      <c r="V699" t="s">
        <v>41</v>
      </c>
      <c r="W699">
        <v>5</v>
      </c>
      <c r="X699">
        <v>6</v>
      </c>
      <c r="Y699">
        <v>9</v>
      </c>
      <c r="Z699">
        <v>12</v>
      </c>
      <c r="AA699">
        <v>138</v>
      </c>
      <c r="AB699" t="s">
        <v>66</v>
      </c>
      <c r="AD699" t="s">
        <v>2234</v>
      </c>
      <c r="AE699" t="s">
        <v>1576</v>
      </c>
      <c r="AG699">
        <v>61</v>
      </c>
      <c r="AH699" t="s">
        <v>3178</v>
      </c>
      <c r="AI699" t="s">
        <v>3179</v>
      </c>
      <c r="AJ699" t="s">
        <v>51</v>
      </c>
      <c r="AK699" t="s">
        <v>101</v>
      </c>
      <c r="AL699" t="s">
        <v>59</v>
      </c>
      <c r="AM699">
        <f>SUM( 7/2 )</f>
        <v>3.5</v>
      </c>
    </row>
    <row r="700" spans="1:39" x14ac:dyDescent="0.25">
      <c r="A700">
        <v>45081129</v>
      </c>
      <c r="B700" t="s">
        <v>1524</v>
      </c>
      <c r="C700" s="4">
        <v>45081</v>
      </c>
      <c r="D700" s="5">
        <v>0.69236111111111109</v>
      </c>
      <c r="E700" t="s">
        <v>3159</v>
      </c>
      <c r="H700" t="s">
        <v>40</v>
      </c>
      <c r="I700">
        <v>6300</v>
      </c>
      <c r="J700">
        <v>15</v>
      </c>
      <c r="K700" t="s">
        <v>1708</v>
      </c>
      <c r="L700">
        <v>1760</v>
      </c>
      <c r="M700" t="s">
        <v>1019</v>
      </c>
      <c r="N700">
        <v>65</v>
      </c>
      <c r="O700" t="s">
        <v>3160</v>
      </c>
      <c r="P700">
        <v>101.74</v>
      </c>
      <c r="Q700" t="s">
        <v>50</v>
      </c>
      <c r="R700" t="s">
        <v>120</v>
      </c>
      <c r="S700">
        <v>1.7</v>
      </c>
      <c r="T700">
        <v>10</v>
      </c>
      <c r="U700" t="s">
        <v>3194</v>
      </c>
      <c r="V700" t="s">
        <v>60</v>
      </c>
      <c r="W700">
        <v>4.5</v>
      </c>
      <c r="X700">
        <v>4</v>
      </c>
      <c r="Y700">
        <v>9</v>
      </c>
      <c r="Z700">
        <v>6</v>
      </c>
      <c r="AA700">
        <v>132</v>
      </c>
      <c r="AB700" t="s">
        <v>42</v>
      </c>
      <c r="AD700" t="s">
        <v>3195</v>
      </c>
      <c r="AE700" t="s">
        <v>1555</v>
      </c>
      <c r="AG700">
        <v>55</v>
      </c>
      <c r="AH700" t="s">
        <v>3196</v>
      </c>
      <c r="AI700" t="s">
        <v>3197</v>
      </c>
      <c r="AJ700" t="s">
        <v>161</v>
      </c>
      <c r="AL700" t="s">
        <v>59</v>
      </c>
      <c r="AM700">
        <f>SUM( 7/2 )</f>
        <v>3.5</v>
      </c>
    </row>
    <row r="701" spans="1:39" x14ac:dyDescent="0.25">
      <c r="A701">
        <v>45081129</v>
      </c>
      <c r="B701" t="s">
        <v>1524</v>
      </c>
      <c r="C701" s="4">
        <v>45081</v>
      </c>
      <c r="D701" s="5">
        <v>0.69236111111111109</v>
      </c>
      <c r="E701" t="s">
        <v>3159</v>
      </c>
      <c r="H701" t="s">
        <v>40</v>
      </c>
      <c r="I701">
        <v>6300</v>
      </c>
      <c r="J701">
        <v>15</v>
      </c>
      <c r="K701" t="s">
        <v>1708</v>
      </c>
      <c r="L701">
        <v>1760</v>
      </c>
      <c r="M701" t="s">
        <v>1019</v>
      </c>
      <c r="N701">
        <v>65</v>
      </c>
      <c r="O701" t="s">
        <v>3160</v>
      </c>
      <c r="P701">
        <v>101.74</v>
      </c>
      <c r="Q701" t="s">
        <v>61</v>
      </c>
      <c r="R701" t="s">
        <v>116</v>
      </c>
      <c r="S701">
        <v>2.4500000000000002</v>
      </c>
      <c r="T701">
        <v>13</v>
      </c>
      <c r="U701" t="s">
        <v>3206</v>
      </c>
      <c r="V701" t="s">
        <v>61</v>
      </c>
      <c r="W701">
        <v>14</v>
      </c>
      <c r="X701">
        <v>5</v>
      </c>
      <c r="Y701">
        <v>8</v>
      </c>
      <c r="Z701">
        <v>8</v>
      </c>
      <c r="AA701">
        <v>120</v>
      </c>
      <c r="AC701" t="s">
        <v>141</v>
      </c>
      <c r="AD701" t="s">
        <v>1927</v>
      </c>
      <c r="AE701" t="s">
        <v>263</v>
      </c>
      <c r="AF701">
        <v>7</v>
      </c>
      <c r="AG701">
        <v>50</v>
      </c>
      <c r="AH701" t="s">
        <v>3207</v>
      </c>
      <c r="AI701" t="s">
        <v>3208</v>
      </c>
      <c r="AJ701" t="s">
        <v>221</v>
      </c>
      <c r="AL701" t="s">
        <v>49</v>
      </c>
      <c r="AM701">
        <f>SUM( 33/1 )</f>
        <v>33</v>
      </c>
    </row>
    <row r="702" spans="1:39" x14ac:dyDescent="0.25">
      <c r="A702">
        <v>45081129</v>
      </c>
      <c r="B702" t="s">
        <v>1524</v>
      </c>
      <c r="C702" s="4">
        <v>45081</v>
      </c>
      <c r="D702" s="5">
        <v>0.69236111111111109</v>
      </c>
      <c r="E702" t="s">
        <v>3159</v>
      </c>
      <c r="H702" t="s">
        <v>40</v>
      </c>
      <c r="I702">
        <v>6300</v>
      </c>
      <c r="J702">
        <v>15</v>
      </c>
      <c r="K702" t="s">
        <v>1708</v>
      </c>
      <c r="L702">
        <v>1760</v>
      </c>
      <c r="M702" t="s">
        <v>1019</v>
      </c>
      <c r="N702">
        <v>65</v>
      </c>
      <c r="O702" t="s">
        <v>3160</v>
      </c>
      <c r="P702">
        <v>101.74</v>
      </c>
      <c r="Q702" t="s">
        <v>53</v>
      </c>
      <c r="R702" t="s">
        <v>120</v>
      </c>
      <c r="S702">
        <v>2.65</v>
      </c>
      <c r="T702">
        <v>8</v>
      </c>
      <c r="U702" t="s">
        <v>3188</v>
      </c>
      <c r="V702" t="s">
        <v>46</v>
      </c>
      <c r="W702">
        <v>7</v>
      </c>
      <c r="X702">
        <v>6</v>
      </c>
      <c r="Y702">
        <v>9</v>
      </c>
      <c r="Z702">
        <v>5</v>
      </c>
      <c r="AA702">
        <v>131</v>
      </c>
      <c r="AC702" t="s">
        <v>79</v>
      </c>
      <c r="AD702" t="s">
        <v>1599</v>
      </c>
      <c r="AE702" t="s">
        <v>3132</v>
      </c>
      <c r="AF702">
        <v>5</v>
      </c>
      <c r="AG702">
        <v>59</v>
      </c>
      <c r="AH702" t="s">
        <v>3189</v>
      </c>
      <c r="AI702" t="s">
        <v>3190</v>
      </c>
      <c r="AJ702" t="s">
        <v>51</v>
      </c>
      <c r="AK702" t="s">
        <v>44</v>
      </c>
      <c r="AL702" t="s">
        <v>64</v>
      </c>
      <c r="AM702">
        <f>SUM( 3/1 )</f>
        <v>3</v>
      </c>
    </row>
    <row r="703" spans="1:39" x14ac:dyDescent="0.25">
      <c r="A703">
        <v>45081129</v>
      </c>
      <c r="B703" t="s">
        <v>1524</v>
      </c>
      <c r="C703" s="4">
        <v>45081</v>
      </c>
      <c r="D703" s="5">
        <v>0.69236111111111109</v>
      </c>
      <c r="E703" t="s">
        <v>3159</v>
      </c>
      <c r="H703" t="s">
        <v>40</v>
      </c>
      <c r="I703">
        <v>6300</v>
      </c>
      <c r="J703">
        <v>15</v>
      </c>
      <c r="K703" t="s">
        <v>1708</v>
      </c>
      <c r="L703">
        <v>1760</v>
      </c>
      <c r="M703" t="s">
        <v>1019</v>
      </c>
      <c r="N703">
        <v>65</v>
      </c>
      <c r="O703" t="s">
        <v>3160</v>
      </c>
      <c r="P703">
        <v>101.74</v>
      </c>
      <c r="Q703" t="s">
        <v>46</v>
      </c>
      <c r="R703" t="s">
        <v>120</v>
      </c>
      <c r="S703">
        <v>2.85</v>
      </c>
      <c r="T703">
        <v>7</v>
      </c>
      <c r="U703" t="s">
        <v>3185</v>
      </c>
      <c r="V703" t="s">
        <v>56</v>
      </c>
      <c r="W703">
        <v>14</v>
      </c>
      <c r="X703">
        <v>5</v>
      </c>
      <c r="Y703">
        <v>9</v>
      </c>
      <c r="Z703">
        <v>10</v>
      </c>
      <c r="AA703">
        <v>136</v>
      </c>
      <c r="AD703" t="s">
        <v>1888</v>
      </c>
      <c r="AE703" t="s">
        <v>1540</v>
      </c>
      <c r="AG703">
        <v>59</v>
      </c>
      <c r="AH703" t="s">
        <v>3186</v>
      </c>
      <c r="AI703" t="s">
        <v>3187</v>
      </c>
      <c r="AJ703" t="s">
        <v>51</v>
      </c>
      <c r="AK703" t="s">
        <v>44</v>
      </c>
      <c r="AL703" t="s">
        <v>90</v>
      </c>
      <c r="AM703">
        <f>SUM( 12/1 )</f>
        <v>12</v>
      </c>
    </row>
    <row r="704" spans="1:39" x14ac:dyDescent="0.25">
      <c r="A704">
        <v>45081129</v>
      </c>
      <c r="B704" t="s">
        <v>1524</v>
      </c>
      <c r="C704" s="4">
        <v>45081</v>
      </c>
      <c r="D704" s="5">
        <v>0.69236111111111109</v>
      </c>
      <c r="E704" t="s">
        <v>3159</v>
      </c>
      <c r="H704" t="s">
        <v>40</v>
      </c>
      <c r="I704">
        <v>6300</v>
      </c>
      <c r="J704">
        <v>15</v>
      </c>
      <c r="K704" t="s">
        <v>1708</v>
      </c>
      <c r="L704">
        <v>1760</v>
      </c>
      <c r="M704" t="s">
        <v>1019</v>
      </c>
      <c r="N704">
        <v>65</v>
      </c>
      <c r="O704" t="s">
        <v>3160</v>
      </c>
      <c r="P704">
        <v>101.74</v>
      </c>
      <c r="Q704" t="s">
        <v>91</v>
      </c>
      <c r="R704" t="s">
        <v>75</v>
      </c>
      <c r="S704">
        <v>3.35</v>
      </c>
      <c r="T704">
        <v>15</v>
      </c>
      <c r="U704" t="s">
        <v>3213</v>
      </c>
      <c r="V704" t="s">
        <v>53</v>
      </c>
      <c r="W704">
        <v>80</v>
      </c>
      <c r="X704">
        <v>4</v>
      </c>
      <c r="Y704">
        <v>8</v>
      </c>
      <c r="Z704">
        <v>12</v>
      </c>
      <c r="AA704">
        <v>124</v>
      </c>
      <c r="AD704" t="s">
        <v>1845</v>
      </c>
      <c r="AE704" t="s">
        <v>1551</v>
      </c>
      <c r="AG704">
        <v>47</v>
      </c>
      <c r="AH704" t="s">
        <v>3214</v>
      </c>
      <c r="AI704" t="s">
        <v>3215</v>
      </c>
      <c r="AJ704" t="s">
        <v>3216</v>
      </c>
      <c r="AL704" t="s">
        <v>52</v>
      </c>
      <c r="AM704">
        <f>SUM( 50/1 )</f>
        <v>50</v>
      </c>
    </row>
    <row r="705" spans="1:39" x14ac:dyDescent="0.25">
      <c r="A705">
        <v>45081129</v>
      </c>
      <c r="B705" t="s">
        <v>1524</v>
      </c>
      <c r="C705" s="4">
        <v>45081</v>
      </c>
      <c r="D705" s="5">
        <v>0.69236111111111109</v>
      </c>
      <c r="E705" t="s">
        <v>3159</v>
      </c>
      <c r="H705" t="s">
        <v>40</v>
      </c>
      <c r="I705">
        <v>6300</v>
      </c>
      <c r="J705">
        <v>15</v>
      </c>
      <c r="K705" t="s">
        <v>1708</v>
      </c>
      <c r="L705">
        <v>1760</v>
      </c>
      <c r="M705" t="s">
        <v>1019</v>
      </c>
      <c r="N705">
        <v>65</v>
      </c>
      <c r="O705" t="s">
        <v>3160</v>
      </c>
      <c r="P705">
        <v>101.74</v>
      </c>
      <c r="Q705" t="s">
        <v>86</v>
      </c>
      <c r="R705" t="s">
        <v>120</v>
      </c>
      <c r="S705">
        <v>3.55</v>
      </c>
      <c r="T705">
        <v>4</v>
      </c>
      <c r="U705" t="s">
        <v>3174</v>
      </c>
      <c r="V705" t="s">
        <v>50</v>
      </c>
      <c r="W705">
        <v>8.5</v>
      </c>
      <c r="X705">
        <v>4</v>
      </c>
      <c r="Y705">
        <v>10</v>
      </c>
      <c r="Z705">
        <v>1</v>
      </c>
      <c r="AA705">
        <v>141</v>
      </c>
      <c r="AC705" t="s">
        <v>886</v>
      </c>
      <c r="AD705" t="s">
        <v>1714</v>
      </c>
      <c r="AE705" t="s">
        <v>1571</v>
      </c>
      <c r="AG705">
        <v>64</v>
      </c>
      <c r="AH705" t="s">
        <v>3175</v>
      </c>
      <c r="AI705" t="s">
        <v>3176</v>
      </c>
      <c r="AJ705" t="s">
        <v>165</v>
      </c>
      <c r="AL705" t="s">
        <v>49</v>
      </c>
      <c r="AM705">
        <f>SUM( 33/1 )</f>
        <v>33</v>
      </c>
    </row>
    <row r="706" spans="1:39" x14ac:dyDescent="0.25">
      <c r="A706">
        <v>45081129</v>
      </c>
      <c r="B706" t="s">
        <v>1524</v>
      </c>
      <c r="C706" s="4">
        <v>45081</v>
      </c>
      <c r="D706" s="5">
        <v>0.69236111111111109</v>
      </c>
      <c r="E706" t="s">
        <v>3159</v>
      </c>
      <c r="H706" t="s">
        <v>40</v>
      </c>
      <c r="I706">
        <v>6300</v>
      </c>
      <c r="J706">
        <v>15</v>
      </c>
      <c r="K706" t="s">
        <v>1708</v>
      </c>
      <c r="L706">
        <v>1760</v>
      </c>
      <c r="M706" t="s">
        <v>1019</v>
      </c>
      <c r="N706">
        <v>65</v>
      </c>
      <c r="O706" t="s">
        <v>3160</v>
      </c>
      <c r="P706">
        <v>101.74</v>
      </c>
      <c r="Q706" t="s">
        <v>125</v>
      </c>
      <c r="R706" t="s">
        <v>75</v>
      </c>
      <c r="S706">
        <v>4.05</v>
      </c>
      <c r="T706">
        <v>6</v>
      </c>
      <c r="U706" t="s">
        <v>3180</v>
      </c>
      <c r="V706" t="s">
        <v>146</v>
      </c>
      <c r="W706">
        <v>11</v>
      </c>
      <c r="X706">
        <v>6</v>
      </c>
      <c r="Y706">
        <v>9</v>
      </c>
      <c r="Z706">
        <v>9</v>
      </c>
      <c r="AA706">
        <v>135</v>
      </c>
      <c r="AC706" t="s">
        <v>886</v>
      </c>
      <c r="AD706" t="s">
        <v>2774</v>
      </c>
      <c r="AE706" t="s">
        <v>3181</v>
      </c>
      <c r="AF706">
        <v>3</v>
      </c>
      <c r="AG706">
        <v>61</v>
      </c>
      <c r="AH706" t="s">
        <v>3182</v>
      </c>
      <c r="AI706" t="s">
        <v>3183</v>
      </c>
      <c r="AJ706" t="s">
        <v>3184</v>
      </c>
      <c r="AL706" t="s">
        <v>127</v>
      </c>
      <c r="AM706">
        <f>SUM( 16/1 )</f>
        <v>16</v>
      </c>
    </row>
    <row r="707" spans="1:39" x14ac:dyDescent="0.25">
      <c r="A707">
        <v>45081129</v>
      </c>
      <c r="B707" t="s">
        <v>1524</v>
      </c>
      <c r="C707" s="4">
        <v>45081</v>
      </c>
      <c r="D707" s="5">
        <v>0.69236111111111109</v>
      </c>
      <c r="E707" t="s">
        <v>3159</v>
      </c>
      <c r="H707" t="s">
        <v>40</v>
      </c>
      <c r="I707">
        <v>6300</v>
      </c>
      <c r="J707">
        <v>15</v>
      </c>
      <c r="K707" t="s">
        <v>1708</v>
      </c>
      <c r="L707">
        <v>1760</v>
      </c>
      <c r="M707" t="s">
        <v>1019</v>
      </c>
      <c r="N707">
        <v>65</v>
      </c>
      <c r="O707" t="s">
        <v>3160</v>
      </c>
      <c r="P707">
        <v>101.74</v>
      </c>
      <c r="Q707" t="s">
        <v>92</v>
      </c>
      <c r="R707" t="s">
        <v>210</v>
      </c>
      <c r="S707">
        <v>4.07</v>
      </c>
      <c r="T707">
        <v>11</v>
      </c>
      <c r="U707" t="s">
        <v>3198</v>
      </c>
      <c r="V707" t="s">
        <v>51</v>
      </c>
      <c r="W707">
        <v>20</v>
      </c>
      <c r="X707">
        <v>5</v>
      </c>
      <c r="Y707">
        <v>9</v>
      </c>
      <c r="Z707">
        <v>4</v>
      </c>
      <c r="AA707">
        <v>130</v>
      </c>
      <c r="AC707" t="s">
        <v>88</v>
      </c>
      <c r="AD707" t="s">
        <v>1547</v>
      </c>
      <c r="AE707" t="s">
        <v>1612</v>
      </c>
      <c r="AG707">
        <v>53</v>
      </c>
      <c r="AH707" t="s">
        <v>3199</v>
      </c>
      <c r="AI707" t="s">
        <v>3200</v>
      </c>
      <c r="AJ707" t="s">
        <v>728</v>
      </c>
      <c r="AL707" t="s">
        <v>76</v>
      </c>
      <c r="AM707">
        <f>SUM( 25/1 )</f>
        <v>25</v>
      </c>
    </row>
    <row r="708" spans="1:39" x14ac:dyDescent="0.25">
      <c r="A708">
        <v>45081129</v>
      </c>
      <c r="B708" t="s">
        <v>1524</v>
      </c>
      <c r="C708" s="4">
        <v>45081</v>
      </c>
      <c r="D708" s="5">
        <v>0.69236111111111109</v>
      </c>
      <c r="E708" t="s">
        <v>3159</v>
      </c>
      <c r="H708" t="s">
        <v>40</v>
      </c>
      <c r="I708">
        <v>6300</v>
      </c>
      <c r="J708">
        <v>15</v>
      </c>
      <c r="K708" t="s">
        <v>1708</v>
      </c>
      <c r="L708">
        <v>1760</v>
      </c>
      <c r="M708" t="s">
        <v>1019</v>
      </c>
      <c r="N708">
        <v>65</v>
      </c>
      <c r="O708" t="s">
        <v>3160</v>
      </c>
      <c r="P708">
        <v>101.74</v>
      </c>
      <c r="Q708" t="s">
        <v>51</v>
      </c>
      <c r="R708" t="s">
        <v>60</v>
      </c>
      <c r="S708">
        <v>6.07</v>
      </c>
      <c r="T708">
        <v>2</v>
      </c>
      <c r="U708" t="s">
        <v>3165</v>
      </c>
      <c r="V708" t="s">
        <v>86</v>
      </c>
      <c r="W708">
        <v>12</v>
      </c>
      <c r="X708">
        <v>5</v>
      </c>
      <c r="Y708">
        <v>10</v>
      </c>
      <c r="Z708">
        <v>2</v>
      </c>
      <c r="AA708">
        <v>142</v>
      </c>
      <c r="AD708" t="s">
        <v>3166</v>
      </c>
      <c r="AE708" t="s">
        <v>1631</v>
      </c>
      <c r="AG708">
        <v>65</v>
      </c>
      <c r="AH708" t="s">
        <v>3167</v>
      </c>
      <c r="AI708" t="s">
        <v>3168</v>
      </c>
      <c r="AJ708" t="s">
        <v>165</v>
      </c>
      <c r="AL708" t="s">
        <v>130</v>
      </c>
      <c r="AM708">
        <f>SUM( 20/1 )</f>
        <v>20</v>
      </c>
    </row>
    <row r="709" spans="1:39" x14ac:dyDescent="0.25">
      <c r="A709">
        <v>45081129</v>
      </c>
      <c r="B709" t="s">
        <v>1524</v>
      </c>
      <c r="C709" s="4">
        <v>45081</v>
      </c>
      <c r="D709" s="5">
        <v>0.69236111111111109</v>
      </c>
      <c r="E709" t="s">
        <v>3159</v>
      </c>
      <c r="H709" t="s">
        <v>40</v>
      </c>
      <c r="I709">
        <v>6300</v>
      </c>
      <c r="J709">
        <v>15</v>
      </c>
      <c r="K709" t="s">
        <v>1708</v>
      </c>
      <c r="L709">
        <v>1760</v>
      </c>
      <c r="M709" t="s">
        <v>1019</v>
      </c>
      <c r="N709">
        <v>65</v>
      </c>
      <c r="O709" t="s">
        <v>3160</v>
      </c>
      <c r="P709">
        <v>101.74</v>
      </c>
      <c r="Q709" t="s">
        <v>161</v>
      </c>
      <c r="R709" t="s">
        <v>60</v>
      </c>
      <c r="S709">
        <v>8.07</v>
      </c>
      <c r="T709">
        <v>9</v>
      </c>
      <c r="U709" t="s">
        <v>3191</v>
      </c>
      <c r="V709" t="s">
        <v>158</v>
      </c>
      <c r="W709">
        <v>8.5</v>
      </c>
      <c r="X709">
        <v>4</v>
      </c>
      <c r="Y709">
        <v>9</v>
      </c>
      <c r="Z709">
        <v>4</v>
      </c>
      <c r="AA709">
        <v>130</v>
      </c>
      <c r="AD709" t="s">
        <v>1579</v>
      </c>
      <c r="AE709" t="s">
        <v>1608</v>
      </c>
      <c r="AF709">
        <v>3</v>
      </c>
      <c r="AG709">
        <v>56</v>
      </c>
      <c r="AH709" t="s">
        <v>3192</v>
      </c>
      <c r="AI709" t="s">
        <v>3193</v>
      </c>
      <c r="AJ709" t="s">
        <v>728</v>
      </c>
      <c r="AL709" t="s">
        <v>49</v>
      </c>
      <c r="AM709">
        <f>SUM( 33/1 )</f>
        <v>33</v>
      </c>
    </row>
    <row r="710" spans="1:39" x14ac:dyDescent="0.25">
      <c r="A710">
        <v>45081129</v>
      </c>
      <c r="B710" t="s">
        <v>1524</v>
      </c>
      <c r="C710" s="4">
        <v>45081</v>
      </c>
      <c r="D710" s="5">
        <v>0.69236111111111109</v>
      </c>
      <c r="E710" t="s">
        <v>3159</v>
      </c>
      <c r="H710" t="s">
        <v>40</v>
      </c>
      <c r="I710">
        <v>6300</v>
      </c>
      <c r="J710">
        <v>15</v>
      </c>
      <c r="K710" t="s">
        <v>1708</v>
      </c>
      <c r="L710">
        <v>1760</v>
      </c>
      <c r="M710" t="s">
        <v>1019</v>
      </c>
      <c r="N710">
        <v>65</v>
      </c>
      <c r="O710" t="s">
        <v>3160</v>
      </c>
      <c r="P710">
        <v>101.74</v>
      </c>
      <c r="Q710" t="s">
        <v>158</v>
      </c>
      <c r="R710" t="s">
        <v>87</v>
      </c>
      <c r="S710">
        <v>9.57</v>
      </c>
      <c r="T710">
        <v>3</v>
      </c>
      <c r="U710" t="s">
        <v>3169</v>
      </c>
      <c r="V710" t="s">
        <v>91</v>
      </c>
      <c r="W710">
        <v>18</v>
      </c>
      <c r="X710">
        <v>7</v>
      </c>
      <c r="Y710">
        <v>9</v>
      </c>
      <c r="Z710">
        <v>9</v>
      </c>
      <c r="AA710">
        <v>135</v>
      </c>
      <c r="AC710" t="s">
        <v>88</v>
      </c>
      <c r="AD710" t="s">
        <v>3170</v>
      </c>
      <c r="AE710" t="s">
        <v>3171</v>
      </c>
      <c r="AF710">
        <v>7</v>
      </c>
      <c r="AG710">
        <v>65</v>
      </c>
      <c r="AH710" t="s">
        <v>3172</v>
      </c>
      <c r="AI710" t="s">
        <v>3173</v>
      </c>
      <c r="AJ710" t="s">
        <v>165</v>
      </c>
      <c r="AL710" t="s">
        <v>52</v>
      </c>
      <c r="AM710">
        <f>SUM( 50/1 )</f>
        <v>50</v>
      </c>
    </row>
    <row r="711" spans="1:39" x14ac:dyDescent="0.25">
      <c r="A711">
        <v>45081129</v>
      </c>
      <c r="B711" t="s">
        <v>1524</v>
      </c>
      <c r="C711" s="4">
        <v>45081</v>
      </c>
      <c r="D711" s="5">
        <v>0.69236111111111109</v>
      </c>
      <c r="E711" t="s">
        <v>3159</v>
      </c>
      <c r="H711" t="s">
        <v>40</v>
      </c>
      <c r="I711">
        <v>6300</v>
      </c>
      <c r="J711">
        <v>15</v>
      </c>
      <c r="K711" t="s">
        <v>1708</v>
      </c>
      <c r="L711">
        <v>1760</v>
      </c>
      <c r="M711" t="s">
        <v>1019</v>
      </c>
      <c r="N711">
        <v>65</v>
      </c>
      <c r="O711" t="s">
        <v>3160</v>
      </c>
      <c r="P711">
        <v>101.74</v>
      </c>
      <c r="Q711" t="s">
        <v>128</v>
      </c>
      <c r="R711" t="s">
        <v>41</v>
      </c>
      <c r="S711">
        <v>10.57</v>
      </c>
      <c r="T711">
        <v>12</v>
      </c>
      <c r="U711" t="s">
        <v>3201</v>
      </c>
      <c r="V711" t="s">
        <v>161</v>
      </c>
      <c r="W711">
        <v>11</v>
      </c>
      <c r="X711">
        <v>6</v>
      </c>
      <c r="Y711">
        <v>8</v>
      </c>
      <c r="Z711">
        <v>11</v>
      </c>
      <c r="AA711">
        <v>123</v>
      </c>
      <c r="AC711" t="s">
        <v>73</v>
      </c>
      <c r="AD711" t="s">
        <v>3202</v>
      </c>
      <c r="AE711" t="s">
        <v>3203</v>
      </c>
      <c r="AF711">
        <v>7</v>
      </c>
      <c r="AG711">
        <v>53</v>
      </c>
      <c r="AH711" t="s">
        <v>3204</v>
      </c>
      <c r="AI711" t="s">
        <v>3205</v>
      </c>
      <c r="AJ711" t="s">
        <v>108</v>
      </c>
      <c r="AK711" t="s">
        <v>111</v>
      </c>
      <c r="AL711" t="s">
        <v>78</v>
      </c>
      <c r="AM711">
        <f>SUM( 10/1 )</f>
        <v>10</v>
      </c>
    </row>
    <row r="712" spans="1:39" x14ac:dyDescent="0.25">
      <c r="A712">
        <v>45081130</v>
      </c>
      <c r="B712" t="s">
        <v>1524</v>
      </c>
      <c r="C712" s="4">
        <v>45081</v>
      </c>
      <c r="D712" s="5">
        <v>0.71319444444444446</v>
      </c>
      <c r="E712" t="s">
        <v>3217</v>
      </c>
      <c r="H712" t="s">
        <v>40</v>
      </c>
      <c r="I712">
        <v>9000</v>
      </c>
      <c r="J712">
        <v>12</v>
      </c>
      <c r="K712" t="s">
        <v>3218</v>
      </c>
      <c r="L712">
        <v>2850</v>
      </c>
      <c r="M712" t="s">
        <v>1019</v>
      </c>
      <c r="O712" t="s">
        <v>3219</v>
      </c>
      <c r="P712">
        <v>174.72</v>
      </c>
      <c r="Q712" t="s">
        <v>41</v>
      </c>
      <c r="S712">
        <v>0</v>
      </c>
      <c r="T712">
        <v>1</v>
      </c>
      <c r="U712" t="s">
        <v>3220</v>
      </c>
      <c r="V712" t="s">
        <v>92</v>
      </c>
      <c r="W712">
        <v>0.72727272727272696</v>
      </c>
      <c r="X712">
        <v>5</v>
      </c>
      <c r="Y712">
        <v>11</v>
      </c>
      <c r="Z712">
        <v>5</v>
      </c>
      <c r="AA712">
        <v>159</v>
      </c>
      <c r="AB712" t="s">
        <v>42</v>
      </c>
      <c r="AC712" t="s">
        <v>88</v>
      </c>
      <c r="AD712" t="s">
        <v>223</v>
      </c>
      <c r="AE712" t="s">
        <v>3221</v>
      </c>
      <c r="AG712">
        <v>101</v>
      </c>
      <c r="AH712" t="s">
        <v>3222</v>
      </c>
      <c r="AI712" t="s">
        <v>3223</v>
      </c>
      <c r="AJ712" t="s">
        <v>108</v>
      </c>
      <c r="AL712" t="s">
        <v>97</v>
      </c>
      <c r="AM712">
        <f>SUM( 11/10 )</f>
        <v>1.1000000000000001</v>
      </c>
    </row>
    <row r="713" spans="1:39" x14ac:dyDescent="0.25">
      <c r="A713">
        <v>45081130</v>
      </c>
      <c r="B713" t="s">
        <v>1524</v>
      </c>
      <c r="C713" s="4">
        <v>45081</v>
      </c>
      <c r="D713" s="5">
        <v>0.71319444444444446</v>
      </c>
      <c r="E713" t="s">
        <v>3217</v>
      </c>
      <c r="H713" t="s">
        <v>40</v>
      </c>
      <c r="I713">
        <v>9000</v>
      </c>
      <c r="J713">
        <v>12</v>
      </c>
      <c r="K713" t="s">
        <v>3218</v>
      </c>
      <c r="L713">
        <v>2850</v>
      </c>
      <c r="M713" t="s">
        <v>1019</v>
      </c>
      <c r="O713" t="s">
        <v>3219</v>
      </c>
      <c r="P713">
        <v>174.72</v>
      </c>
      <c r="Q713" t="s">
        <v>60</v>
      </c>
      <c r="R713" t="s">
        <v>1377</v>
      </c>
      <c r="S713">
        <v>5.5</v>
      </c>
      <c r="T713">
        <v>6</v>
      </c>
      <c r="U713" t="s">
        <v>3244</v>
      </c>
      <c r="V713" t="s">
        <v>50</v>
      </c>
      <c r="W713">
        <v>4</v>
      </c>
      <c r="X713">
        <v>7</v>
      </c>
      <c r="Y713">
        <v>10</v>
      </c>
      <c r="Z713">
        <v>9</v>
      </c>
      <c r="AA713">
        <v>149</v>
      </c>
      <c r="AD713" t="s">
        <v>1570</v>
      </c>
      <c r="AE713" t="s">
        <v>3245</v>
      </c>
      <c r="AF713">
        <v>5</v>
      </c>
      <c r="AH713" t="s">
        <v>3246</v>
      </c>
      <c r="AI713" t="s">
        <v>3247</v>
      </c>
      <c r="AJ713" t="s">
        <v>108</v>
      </c>
      <c r="AL713" t="s">
        <v>76</v>
      </c>
      <c r="AM713">
        <f>SUM( 25/1 )</f>
        <v>25</v>
      </c>
    </row>
    <row r="714" spans="1:39" x14ac:dyDescent="0.25">
      <c r="A714">
        <v>45081130</v>
      </c>
      <c r="B714" t="s">
        <v>1524</v>
      </c>
      <c r="C714" s="4">
        <v>45081</v>
      </c>
      <c r="D714" s="5">
        <v>0.71319444444444446</v>
      </c>
      <c r="E714" t="s">
        <v>3217</v>
      </c>
      <c r="H714" t="s">
        <v>40</v>
      </c>
      <c r="I714">
        <v>9000</v>
      </c>
      <c r="J714">
        <v>12</v>
      </c>
      <c r="K714" t="s">
        <v>3218</v>
      </c>
      <c r="L714">
        <v>2850</v>
      </c>
      <c r="M714" t="s">
        <v>1019</v>
      </c>
      <c r="O714" t="s">
        <v>3219</v>
      </c>
      <c r="P714">
        <v>174.72</v>
      </c>
      <c r="Q714" t="s">
        <v>56</v>
      </c>
      <c r="R714" t="s">
        <v>116</v>
      </c>
      <c r="S714">
        <v>6.25</v>
      </c>
      <c r="T714">
        <v>8</v>
      </c>
      <c r="U714" t="s">
        <v>3254</v>
      </c>
      <c r="V714" t="s">
        <v>125</v>
      </c>
      <c r="W714">
        <v>6</v>
      </c>
      <c r="X714">
        <v>4</v>
      </c>
      <c r="Y714">
        <v>10</v>
      </c>
      <c r="Z714">
        <v>7</v>
      </c>
      <c r="AA714">
        <v>147</v>
      </c>
      <c r="AC714" t="s">
        <v>62</v>
      </c>
      <c r="AD714" t="s">
        <v>2724</v>
      </c>
      <c r="AE714" t="s">
        <v>3255</v>
      </c>
      <c r="AF714">
        <v>7</v>
      </c>
      <c r="AG714">
        <v>80</v>
      </c>
      <c r="AH714" t="s">
        <v>3256</v>
      </c>
      <c r="AI714" t="s">
        <v>3257</v>
      </c>
      <c r="AJ714" t="s">
        <v>65</v>
      </c>
      <c r="AL714" t="s">
        <v>90</v>
      </c>
      <c r="AM714">
        <f>SUM( 12/1 )</f>
        <v>12</v>
      </c>
    </row>
    <row r="715" spans="1:39" x14ac:dyDescent="0.25">
      <c r="A715">
        <v>45081130</v>
      </c>
      <c r="B715" t="s">
        <v>1524</v>
      </c>
      <c r="C715" s="4">
        <v>45081</v>
      </c>
      <c r="D715" s="5">
        <v>0.71319444444444446</v>
      </c>
      <c r="E715" t="s">
        <v>3217</v>
      </c>
      <c r="H715" t="s">
        <v>40</v>
      </c>
      <c r="I715">
        <v>9000</v>
      </c>
      <c r="J715">
        <v>12</v>
      </c>
      <c r="K715" t="s">
        <v>3218</v>
      </c>
      <c r="L715">
        <v>2850</v>
      </c>
      <c r="M715" t="s">
        <v>1019</v>
      </c>
      <c r="O715" t="s">
        <v>3219</v>
      </c>
      <c r="P715">
        <v>174.72</v>
      </c>
      <c r="Q715" t="s">
        <v>50</v>
      </c>
      <c r="R715" t="s">
        <v>91</v>
      </c>
      <c r="S715">
        <v>14.25</v>
      </c>
      <c r="T715">
        <v>11</v>
      </c>
      <c r="U715" t="s">
        <v>3267</v>
      </c>
      <c r="V715" t="s">
        <v>61</v>
      </c>
      <c r="W715">
        <v>3.3333333333333299</v>
      </c>
      <c r="X715">
        <v>4</v>
      </c>
      <c r="Y715">
        <v>10</v>
      </c>
      <c r="Z715">
        <v>2</v>
      </c>
      <c r="AA715">
        <v>142</v>
      </c>
      <c r="AB715" t="s">
        <v>66</v>
      </c>
      <c r="AD715" t="s">
        <v>1659</v>
      </c>
      <c r="AE715" t="s">
        <v>2210</v>
      </c>
      <c r="AF715">
        <v>7</v>
      </c>
      <c r="AG715">
        <v>92</v>
      </c>
      <c r="AH715" t="s">
        <v>3268</v>
      </c>
      <c r="AI715" t="s">
        <v>3269</v>
      </c>
      <c r="AJ715" t="s">
        <v>108</v>
      </c>
      <c r="AL715" t="s">
        <v>64</v>
      </c>
      <c r="AM715">
        <f>SUM( 3/1 )</f>
        <v>3</v>
      </c>
    </row>
    <row r="716" spans="1:39" x14ac:dyDescent="0.25">
      <c r="A716">
        <v>45081130</v>
      </c>
      <c r="B716" t="s">
        <v>1524</v>
      </c>
      <c r="C716" s="4">
        <v>45081</v>
      </c>
      <c r="D716" s="5">
        <v>0.71319444444444446</v>
      </c>
      <c r="E716" t="s">
        <v>3217</v>
      </c>
      <c r="H716" t="s">
        <v>40</v>
      </c>
      <c r="I716">
        <v>9000</v>
      </c>
      <c r="J716">
        <v>12</v>
      </c>
      <c r="K716" t="s">
        <v>3218</v>
      </c>
      <c r="L716">
        <v>2850</v>
      </c>
      <c r="M716" t="s">
        <v>1019</v>
      </c>
      <c r="O716" t="s">
        <v>3219</v>
      </c>
      <c r="P716">
        <v>174.72</v>
      </c>
      <c r="Q716" t="s">
        <v>61</v>
      </c>
      <c r="R716" t="s">
        <v>116</v>
      </c>
      <c r="S716">
        <v>15</v>
      </c>
      <c r="T716">
        <v>5</v>
      </c>
      <c r="U716" t="s">
        <v>3239</v>
      </c>
      <c r="V716" t="s">
        <v>60</v>
      </c>
      <c r="W716">
        <v>33</v>
      </c>
      <c r="X716">
        <v>7</v>
      </c>
      <c r="Y716">
        <v>10</v>
      </c>
      <c r="Z716">
        <v>9</v>
      </c>
      <c r="AA716">
        <v>149</v>
      </c>
      <c r="AD716" t="s">
        <v>2064</v>
      </c>
      <c r="AE716" t="s">
        <v>3240</v>
      </c>
      <c r="AF716">
        <v>7</v>
      </c>
      <c r="AG716">
        <v>82</v>
      </c>
      <c r="AH716" t="s">
        <v>3241</v>
      </c>
      <c r="AI716" t="s">
        <v>3242</v>
      </c>
      <c r="AJ716" t="s">
        <v>3243</v>
      </c>
      <c r="AL716" t="s">
        <v>90</v>
      </c>
      <c r="AM716">
        <f>SUM( 12/1 )</f>
        <v>12</v>
      </c>
    </row>
    <row r="717" spans="1:39" x14ac:dyDescent="0.25">
      <c r="A717">
        <v>45081130</v>
      </c>
      <c r="B717" t="s">
        <v>1524</v>
      </c>
      <c r="C717" s="4">
        <v>45081</v>
      </c>
      <c r="D717" s="5">
        <v>0.71319444444444446</v>
      </c>
      <c r="E717" t="s">
        <v>3217</v>
      </c>
      <c r="H717" t="s">
        <v>40</v>
      </c>
      <c r="I717">
        <v>9000</v>
      </c>
      <c r="J717">
        <v>12</v>
      </c>
      <c r="K717" t="s">
        <v>3218</v>
      </c>
      <c r="L717">
        <v>2850</v>
      </c>
      <c r="M717" t="s">
        <v>1019</v>
      </c>
      <c r="O717" t="s">
        <v>3219</v>
      </c>
      <c r="P717">
        <v>174.72</v>
      </c>
      <c r="Q717" t="s">
        <v>53</v>
      </c>
      <c r="R717" t="s">
        <v>114</v>
      </c>
      <c r="S717">
        <v>16.25</v>
      </c>
      <c r="T717">
        <v>10</v>
      </c>
      <c r="U717" t="s">
        <v>3262</v>
      </c>
      <c r="V717" t="s">
        <v>46</v>
      </c>
      <c r="W717">
        <v>150</v>
      </c>
      <c r="X717">
        <v>6</v>
      </c>
      <c r="Y717">
        <v>10</v>
      </c>
      <c r="Z717">
        <v>2</v>
      </c>
      <c r="AA717">
        <v>142</v>
      </c>
      <c r="AD717" t="s">
        <v>3263</v>
      </c>
      <c r="AE717" t="s">
        <v>3264</v>
      </c>
      <c r="AF717">
        <v>7</v>
      </c>
      <c r="AH717" t="s">
        <v>3265</v>
      </c>
      <c r="AI717" t="s">
        <v>1982</v>
      </c>
      <c r="AJ717" t="s">
        <v>3266</v>
      </c>
      <c r="AL717" t="s">
        <v>49</v>
      </c>
      <c r="AM717">
        <f>SUM( 33/1 )</f>
        <v>33</v>
      </c>
    </row>
    <row r="718" spans="1:39" x14ac:dyDescent="0.25">
      <c r="A718">
        <v>45081130</v>
      </c>
      <c r="B718" t="s">
        <v>1524</v>
      </c>
      <c r="C718" s="4">
        <v>45081</v>
      </c>
      <c r="D718" s="5">
        <v>0.71319444444444446</v>
      </c>
      <c r="E718" t="s">
        <v>3217</v>
      </c>
      <c r="H718" t="s">
        <v>40</v>
      </c>
      <c r="I718">
        <v>9000</v>
      </c>
      <c r="J718">
        <v>12</v>
      </c>
      <c r="K718" t="s">
        <v>3218</v>
      </c>
      <c r="L718">
        <v>2850</v>
      </c>
      <c r="M718" t="s">
        <v>1019</v>
      </c>
      <c r="O718" t="s">
        <v>3219</v>
      </c>
      <c r="P718">
        <v>174.72</v>
      </c>
      <c r="Q718" t="s">
        <v>46</v>
      </c>
      <c r="R718" t="s">
        <v>116</v>
      </c>
      <c r="S718">
        <v>17</v>
      </c>
      <c r="T718">
        <v>9</v>
      </c>
      <c r="U718" t="s">
        <v>3258</v>
      </c>
      <c r="V718" t="s">
        <v>41</v>
      </c>
      <c r="W718">
        <v>20</v>
      </c>
      <c r="X718">
        <v>5</v>
      </c>
      <c r="Y718">
        <v>10</v>
      </c>
      <c r="Z718">
        <v>7</v>
      </c>
      <c r="AA718">
        <v>147</v>
      </c>
      <c r="AD718" t="s">
        <v>1714</v>
      </c>
      <c r="AE718" t="s">
        <v>3259</v>
      </c>
      <c r="AF718">
        <v>7</v>
      </c>
      <c r="AH718" t="s">
        <v>3260</v>
      </c>
      <c r="AI718" t="s">
        <v>1982</v>
      </c>
      <c r="AJ718" t="s">
        <v>3261</v>
      </c>
      <c r="AL718" t="s">
        <v>90</v>
      </c>
      <c r="AM718">
        <f>SUM( 12/1 )</f>
        <v>12</v>
      </c>
    </row>
    <row r="719" spans="1:39" x14ac:dyDescent="0.25">
      <c r="A719">
        <v>45081130</v>
      </c>
      <c r="B719" t="s">
        <v>1524</v>
      </c>
      <c r="C719" s="4">
        <v>45081</v>
      </c>
      <c r="D719" s="5">
        <v>0.71319444444444446</v>
      </c>
      <c r="E719" t="s">
        <v>3217</v>
      </c>
      <c r="H719" t="s">
        <v>40</v>
      </c>
      <c r="I719">
        <v>9000</v>
      </c>
      <c r="J719">
        <v>12</v>
      </c>
      <c r="K719" t="s">
        <v>3218</v>
      </c>
      <c r="L719">
        <v>2850</v>
      </c>
      <c r="M719" t="s">
        <v>1019</v>
      </c>
      <c r="O719" t="s">
        <v>3219</v>
      </c>
      <c r="P719">
        <v>174.72</v>
      </c>
      <c r="Q719" t="s">
        <v>91</v>
      </c>
      <c r="R719" t="s">
        <v>54</v>
      </c>
      <c r="S719">
        <v>18.75</v>
      </c>
      <c r="T719">
        <v>2</v>
      </c>
      <c r="U719" t="s">
        <v>3224</v>
      </c>
      <c r="V719" t="s">
        <v>51</v>
      </c>
      <c r="W719">
        <v>100</v>
      </c>
      <c r="X719">
        <v>5</v>
      </c>
      <c r="Y719">
        <v>10</v>
      </c>
      <c r="Z719">
        <v>7</v>
      </c>
      <c r="AA719">
        <v>147</v>
      </c>
      <c r="AD719" t="s">
        <v>1888</v>
      </c>
      <c r="AE719" t="s">
        <v>3225</v>
      </c>
      <c r="AF719">
        <v>7</v>
      </c>
      <c r="AG719">
        <v>87</v>
      </c>
      <c r="AH719" t="s">
        <v>3226</v>
      </c>
      <c r="AI719" t="s">
        <v>3227</v>
      </c>
      <c r="AJ719" t="s">
        <v>3228</v>
      </c>
      <c r="AL719" t="s">
        <v>85</v>
      </c>
      <c r="AM719">
        <f>SUM( 7/1 )</f>
        <v>7</v>
      </c>
    </row>
    <row r="720" spans="1:39" x14ac:dyDescent="0.25">
      <c r="A720">
        <v>45081130</v>
      </c>
      <c r="B720" t="s">
        <v>1524</v>
      </c>
      <c r="C720" s="4">
        <v>45081</v>
      </c>
      <c r="D720" s="5">
        <v>0.71319444444444446</v>
      </c>
      <c r="E720" t="s">
        <v>3217</v>
      </c>
      <c r="H720" t="s">
        <v>40</v>
      </c>
      <c r="I720">
        <v>9000</v>
      </c>
      <c r="J720">
        <v>12</v>
      </c>
      <c r="K720" t="s">
        <v>3218</v>
      </c>
      <c r="L720">
        <v>2850</v>
      </c>
      <c r="M720" t="s">
        <v>1019</v>
      </c>
      <c r="O720" t="s">
        <v>3219</v>
      </c>
      <c r="P720">
        <v>174.72</v>
      </c>
      <c r="Q720" t="s">
        <v>86</v>
      </c>
      <c r="R720" t="s">
        <v>91</v>
      </c>
      <c r="S720">
        <v>26.75</v>
      </c>
      <c r="T720">
        <v>4</v>
      </c>
      <c r="U720" t="s">
        <v>3234</v>
      </c>
      <c r="V720" t="s">
        <v>53</v>
      </c>
      <c r="W720">
        <v>200</v>
      </c>
      <c r="X720">
        <v>9</v>
      </c>
      <c r="Y720">
        <v>10</v>
      </c>
      <c r="Z720">
        <v>7</v>
      </c>
      <c r="AA720">
        <v>147</v>
      </c>
      <c r="AD720" t="s">
        <v>3127</v>
      </c>
      <c r="AE720" t="s">
        <v>3235</v>
      </c>
      <c r="AF720">
        <v>7</v>
      </c>
      <c r="AH720" t="s">
        <v>3236</v>
      </c>
      <c r="AI720" t="s">
        <v>3237</v>
      </c>
      <c r="AJ720" t="s">
        <v>3238</v>
      </c>
      <c r="AL720" t="s">
        <v>49</v>
      </c>
      <c r="AM720">
        <f>SUM( 33/1 )</f>
        <v>33</v>
      </c>
    </row>
    <row r="721" spans="1:39" x14ac:dyDescent="0.25">
      <c r="A721">
        <v>45081130</v>
      </c>
      <c r="B721" t="s">
        <v>1524</v>
      </c>
      <c r="C721" s="4">
        <v>45081</v>
      </c>
      <c r="D721" s="5">
        <v>0.71319444444444446</v>
      </c>
      <c r="E721" t="s">
        <v>3217</v>
      </c>
      <c r="H721" t="s">
        <v>40</v>
      </c>
      <c r="I721">
        <v>9000</v>
      </c>
      <c r="J721">
        <v>12</v>
      </c>
      <c r="K721" t="s">
        <v>3218</v>
      </c>
      <c r="L721">
        <v>2850</v>
      </c>
      <c r="M721" t="s">
        <v>1019</v>
      </c>
      <c r="O721" t="s">
        <v>3219</v>
      </c>
      <c r="P721">
        <v>174.72</v>
      </c>
      <c r="Q721" t="s">
        <v>125</v>
      </c>
      <c r="R721" t="s">
        <v>120</v>
      </c>
      <c r="S721">
        <v>26.95</v>
      </c>
      <c r="T721">
        <v>12</v>
      </c>
      <c r="U721" t="s">
        <v>3270</v>
      </c>
      <c r="V721" t="s">
        <v>86</v>
      </c>
      <c r="W721">
        <v>125</v>
      </c>
      <c r="X721">
        <v>9</v>
      </c>
      <c r="Y721">
        <v>10</v>
      </c>
      <c r="Z721">
        <v>2</v>
      </c>
      <c r="AA721">
        <v>142</v>
      </c>
      <c r="AD721" t="s">
        <v>3271</v>
      </c>
      <c r="AE721" t="s">
        <v>3272</v>
      </c>
      <c r="AF721">
        <v>7</v>
      </c>
      <c r="AH721" t="s">
        <v>3273</v>
      </c>
      <c r="AI721" t="s">
        <v>3274</v>
      </c>
      <c r="AJ721" t="s">
        <v>3275</v>
      </c>
      <c r="AL721" t="s">
        <v>76</v>
      </c>
      <c r="AM721">
        <f>SUM( 25/1 )</f>
        <v>25</v>
      </c>
    </row>
    <row r="722" spans="1:39" x14ac:dyDescent="0.25">
      <c r="A722">
        <v>45081130</v>
      </c>
      <c r="B722" t="s">
        <v>1524</v>
      </c>
      <c r="C722" s="4">
        <v>45081</v>
      </c>
      <c r="D722" s="5">
        <v>0.71319444444444446</v>
      </c>
      <c r="E722" t="s">
        <v>3217</v>
      </c>
      <c r="H722" t="s">
        <v>40</v>
      </c>
      <c r="I722">
        <v>9000</v>
      </c>
      <c r="J722">
        <v>12</v>
      </c>
      <c r="K722" t="s">
        <v>3218</v>
      </c>
      <c r="L722">
        <v>2850</v>
      </c>
      <c r="M722" t="s">
        <v>1019</v>
      </c>
      <c r="O722" t="s">
        <v>3219</v>
      </c>
      <c r="P722">
        <v>174.72</v>
      </c>
      <c r="Q722" t="s">
        <v>92</v>
      </c>
      <c r="R722" t="s">
        <v>46</v>
      </c>
      <c r="S722">
        <v>33.950000000000003</v>
      </c>
      <c r="T722">
        <v>7</v>
      </c>
      <c r="U722" t="s">
        <v>3248</v>
      </c>
      <c r="V722" t="s">
        <v>56</v>
      </c>
      <c r="W722">
        <v>250</v>
      </c>
      <c r="X722">
        <v>8</v>
      </c>
      <c r="Y722">
        <v>10</v>
      </c>
      <c r="Z722">
        <v>7</v>
      </c>
      <c r="AA722">
        <v>147</v>
      </c>
      <c r="AD722" t="s">
        <v>3249</v>
      </c>
      <c r="AE722" t="s">
        <v>3250</v>
      </c>
      <c r="AF722">
        <v>7</v>
      </c>
      <c r="AG722">
        <v>37</v>
      </c>
      <c r="AH722" t="s">
        <v>3251</v>
      </c>
      <c r="AI722" t="s">
        <v>3252</v>
      </c>
      <c r="AJ722" t="s">
        <v>3253</v>
      </c>
      <c r="AL722" t="s">
        <v>52</v>
      </c>
      <c r="AM722">
        <f>SUM( 50/1 )</f>
        <v>50</v>
      </c>
    </row>
    <row r="723" spans="1:39" x14ac:dyDescent="0.25">
      <c r="A723">
        <v>45081130</v>
      </c>
      <c r="B723" t="s">
        <v>1524</v>
      </c>
      <c r="C723" s="4">
        <v>45081</v>
      </c>
      <c r="D723" s="5">
        <v>0.71319444444444446</v>
      </c>
      <c r="E723" t="s">
        <v>3217</v>
      </c>
      <c r="H723" t="s">
        <v>40</v>
      </c>
      <c r="I723">
        <v>9000</v>
      </c>
      <c r="J723">
        <v>12</v>
      </c>
      <c r="K723" t="s">
        <v>3218</v>
      </c>
      <c r="L723">
        <v>2850</v>
      </c>
      <c r="M723" t="s">
        <v>1019</v>
      </c>
      <c r="O723" t="s">
        <v>3219</v>
      </c>
      <c r="P723">
        <v>174.72</v>
      </c>
      <c r="Q723" t="s">
        <v>51</v>
      </c>
      <c r="R723" t="s">
        <v>221</v>
      </c>
      <c r="S723">
        <v>58.95</v>
      </c>
      <c r="T723">
        <v>3</v>
      </c>
      <c r="U723" t="s">
        <v>3229</v>
      </c>
      <c r="V723" t="s">
        <v>91</v>
      </c>
      <c r="W723">
        <v>250</v>
      </c>
      <c r="X723">
        <v>6</v>
      </c>
      <c r="Y723">
        <v>10</v>
      </c>
      <c r="Z723">
        <v>7</v>
      </c>
      <c r="AA723">
        <v>147</v>
      </c>
      <c r="AC723" t="s">
        <v>88</v>
      </c>
      <c r="AD723" t="s">
        <v>1788</v>
      </c>
      <c r="AE723" t="s">
        <v>3230</v>
      </c>
      <c r="AF723">
        <v>7</v>
      </c>
      <c r="AG723">
        <v>56</v>
      </c>
      <c r="AH723" t="s">
        <v>3231</v>
      </c>
      <c r="AI723" t="s">
        <v>3232</v>
      </c>
      <c r="AJ723" t="s">
        <v>3233</v>
      </c>
      <c r="AL723" t="s">
        <v>52</v>
      </c>
      <c r="AM723">
        <f>SUM( 50/1 )</f>
        <v>50</v>
      </c>
    </row>
  </sheetData>
  <sortState ref="A2:AM146">
    <sortCondition ref="A2:A146"/>
    <sortCondition ref="Q2:Q14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Beasley</dc:creator>
  <cp:lastModifiedBy>Chris Beasley</cp:lastModifiedBy>
  <dcterms:created xsi:type="dcterms:W3CDTF">2024-01-12T15:46:39Z</dcterms:created>
  <dcterms:modified xsi:type="dcterms:W3CDTF">2024-02-22T09:10:38Z</dcterms:modified>
</cp:coreProperties>
</file>